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90" windowWidth="10080" windowHeight="7845" activeTab="0"/>
  </bookViews>
  <sheets>
    <sheet name="Inicio" sheetId="1" r:id="rId1"/>
    <sheet name="Fuente" sheetId="2" r:id="rId2"/>
    <sheet name="FGS-1" sheetId="3" r:id="rId3"/>
    <sheet name="FGS-2" sheetId="4" r:id="rId4"/>
    <sheet name="FGS-3" sheetId="5" r:id="rId5"/>
    <sheet name="FGS-4" sheetId="6" r:id="rId6"/>
    <sheet name="FGS-5" sheetId="7" r:id="rId7"/>
    <sheet name="FGS-6" sheetId="8" r:id="rId8"/>
    <sheet name="FGS-7" sheetId="9" r:id="rId9"/>
    <sheet name="FGS-8" sheetId="10" r:id="rId10"/>
    <sheet name="FGS-9" sheetId="11" r:id="rId11"/>
    <sheet name="FGS-10" sheetId="12" r:id="rId12"/>
  </sheets>
  <definedNames>
    <definedName name="_xlfn.IFERROR" hidden="1">#NAME?</definedName>
    <definedName name="_xlnm.Print_Area" localSheetId="0">'Inicio'!$A$9:$K$15</definedName>
  </definedNames>
  <calcPr fullCalcOnLoad="1"/>
</workbook>
</file>

<file path=xl/sharedStrings.xml><?xml version="1.0" encoding="utf-8"?>
<sst xmlns="http://schemas.openxmlformats.org/spreadsheetml/2006/main" count="503" uniqueCount="198">
  <si>
    <t>EXPEDIENTES</t>
  </si>
  <si>
    <t>TOTAL</t>
  </si>
  <si>
    <t>Procedimientos concursales</t>
  </si>
  <si>
    <t>Ejecuciones laborales</t>
  </si>
  <si>
    <t>Indemnizaciones de responsabilidad directa Fogasa</t>
  </si>
  <si>
    <t>BENEFICIARIOS</t>
  </si>
  <si>
    <t>Mujeres</t>
  </si>
  <si>
    <t>Total</t>
  </si>
  <si>
    <t xml:space="preserve">Varones </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</si>
  <si>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</si>
  <si>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</si>
  <si>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</si>
  <si>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</si>
  <si>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</si>
  <si>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</si>
  <si>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</si>
  <si>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</si>
  <si>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</si>
  <si>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</si>
  <si>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</si>
  <si>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</si>
  <si>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</si>
  <si>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</si>
  <si>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</si>
  <si>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</si>
  <si>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</si>
  <si>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</si>
  <si>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</si>
  <si>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</si>
  <si>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</si>
  <si>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</si>
  <si>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</si>
  <si>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</si>
  <si>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</si>
  <si>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</si>
  <si>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</si>
  <si>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</si>
  <si>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</si>
  <si>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</si>
  <si>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</si>
  <si>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</si>
  <si>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</si>
  <si>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</si>
  <si>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</si>
  <si>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</si>
  <si>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</si>
  <si>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</si>
  <si>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</si>
  <si>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</si>
  <si>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</si>
  <si>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</si>
  <si>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</si>
  <si>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</si>
  <si>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</si>
  <si>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</si>
  <si>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</si>
  <si>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</si>
  <si>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</si>
  <si>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</si>
  <si>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</si>
  <si>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</si>
  <si>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</si>
  <si>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</si>
  <si>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</si>
  <si>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</si>
  <si>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</si>
  <si>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</si>
  <si>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</si>
  <si>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</si>
  <si>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</si>
  <si>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</si>
  <si>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</si>
  <si>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</si>
  <si>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</si>
  <si>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</si>
  <si>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</si>
  <si>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</si>
  <si>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</si>
  <si>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</si>
  <si>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</si>
  <si>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</si>
  <si>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</si>
  <si>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</si>
  <si>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</si>
  <si>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</si>
  <si>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</si>
  <si>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</si>
  <si>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</si>
  <si>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</si>
  <si>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</si>
  <si>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</si>
  <si>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</si>
  <si>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</si>
  <si>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</si>
  <si>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</si>
  <si>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</si>
  <si>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</si>
  <si>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</si>
  <si>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</si>
  <si>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</si>
  <si>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</si>
  <si>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</si>
  <si>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De 25 a 49 trabajadores</t>
  </si>
  <si>
    <t>De 50 a 249 trabajadores</t>
  </si>
  <si>
    <t>250 y más trabajadores</t>
  </si>
  <si>
    <t xml:space="preserve">FGS-3. Expedientes, empresas afectadas y beneficiarios de las prestaciones acordadas, según sexo, por tamaño de empresa. </t>
  </si>
  <si>
    <t>FGS-4. Importe de las prestaciones acordadas, según sexo, por tamaño de empresa.</t>
  </si>
  <si>
    <t>(1) La suma de Varones y Mujeres no coincide con Ambos sexos porque éste Incluye los no clasificable por sexo.</t>
  </si>
  <si>
    <t>Industrias extractivas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</si>
  <si>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</si>
  <si>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</si>
  <si>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</si>
  <si>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</si>
  <si>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</si>
  <si>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</si>
  <si>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</si>
  <si>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</si>
  <si>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</si>
  <si>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</si>
  <si>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</si>
  <si>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</si>
  <si>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</si>
  <si>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</si>
  <si>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</si>
  <si>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</si>
  <si>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Total (1)</t>
  </si>
  <si>
    <t>(1) En el total se incluye el importe de salarios responsabilidad directa de Fogasa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</si>
  <si>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</si>
  <si>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</si>
  <si>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</si>
  <si>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</si>
  <si>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FGS-10 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</si>
  <si>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</si>
  <si>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</si>
  <si>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</si>
  <si>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</si>
  <si>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</si>
  <si>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</si>
  <si>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</si>
  <si>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</si>
  <si>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</si>
  <si>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</si>
  <si>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</si>
  <si>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</si>
  <si>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</si>
  <si>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</si>
  <si>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</si>
  <si>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</si>
  <si>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La información procede de la estadística que elabora mensualmente el Fondo de Garantía Salarial en base a los expedientes tramitados por dicho Organismo, y que difunde mensualmente en la siguiente dirección de Internet:http://www.empleo.gob.es/fogasa/estadisticas.html</t>
  </si>
  <si>
    <t>Actividades de los hogares como empleadores de personal doméstico; actividades de los hogares como productores de bienes y servicios para uso propio</t>
  </si>
  <si>
    <t>Actividades de organizaciones y organismos extraterritoriales</t>
  </si>
  <si>
    <t>-</t>
  </si>
  <si>
    <t>Hombres</t>
  </si>
  <si>
    <t>De 0 a 24 trabajadores</t>
  </si>
  <si>
    <t>No consta (Desconocido, No informado, Sin Actividad definida)</t>
  </si>
  <si>
    <t>Industrias manufactureras</t>
  </si>
  <si>
    <t>Suministro de agua, actividades de saneamiento, gestión 
residuos</t>
  </si>
  <si>
    <t>Suministro de energía eléctrica, gas, vapor y aire acondicionado</t>
  </si>
  <si>
    <t>IMPORTE DE LAS PRESTACIONES - (Miles de euros)</t>
  </si>
  <si>
    <t xml:space="preserve">EMPRESAS (1) </t>
  </si>
  <si>
    <r>
      <t xml:space="preserve">IMPORTE DE LAS PRESTACIONES </t>
    </r>
    <r>
      <rPr>
        <b/>
        <sz val="8"/>
        <color indexed="62"/>
        <rFont val="Verdana"/>
        <family val="2"/>
      </rPr>
      <t>(Miles de euros)</t>
    </r>
  </si>
  <si>
    <r>
      <t xml:space="preserve">PRESTACIÓN MEDIA POR TRABAJADOR </t>
    </r>
    <r>
      <rPr>
        <b/>
        <sz val="8"/>
        <color indexed="62"/>
        <rFont val="Verdana"/>
        <family val="2"/>
      </rPr>
      <t>(Miles de euros)</t>
    </r>
  </si>
  <si>
    <r>
      <t xml:space="preserve">Ambos
sexos </t>
    </r>
    <r>
      <rPr>
        <b/>
        <sz val="8"/>
        <color indexed="62"/>
        <rFont val="Verdana"/>
        <family val="2"/>
      </rPr>
      <t>(1)</t>
    </r>
  </si>
  <si>
    <t>(1) *El número de empresas que figura en el Total no se corresponde con la suma de los parciales, ya que una misma empresa puede recibir varios tipos de prestación.diferentes, es contabilizada dos veces.</t>
  </si>
  <si>
    <t>(1) El número de empresas que figura en el Total no se corresponde con la suma de los parciales, ya que una misma empresa puede aparecer con tamaños distintos si presenta expedientes en diferentes momentos.</t>
  </si>
  <si>
    <t>(3) El total puede no coincidir con la suma del desglose por tamaño de empresa ya que incluye las empresas no clasificables por tamaño.</t>
  </si>
  <si>
    <t>Sin tamaño</t>
  </si>
  <si>
    <r>
      <t xml:space="preserve">TOTAL </t>
    </r>
    <r>
      <rPr>
        <b/>
        <sz val="8"/>
        <color indexed="9"/>
        <rFont val="Verdana"/>
        <family val="2"/>
      </rPr>
      <t>(3)</t>
    </r>
  </si>
  <si>
    <r>
      <t xml:space="preserve">EMPRESAS  </t>
    </r>
    <r>
      <rPr>
        <b/>
        <sz val="8"/>
        <color indexed="9"/>
        <rFont val="Verdana"/>
        <family val="2"/>
      </rPr>
      <t>(1)</t>
    </r>
  </si>
  <si>
    <r>
      <t>Ambos Sexos</t>
    </r>
    <r>
      <rPr>
        <sz val="8"/>
        <rFont val="Verdana"/>
        <family val="2"/>
      </rPr>
      <t xml:space="preserve"> (2)</t>
    </r>
  </si>
  <si>
    <r>
      <t>IMPORTE DE LAS PRESTACIONES</t>
    </r>
    <r>
      <rPr>
        <b/>
        <sz val="8"/>
        <color indexed="9"/>
        <rFont val="Verdana"/>
        <family val="2"/>
      </rPr>
      <t xml:space="preserve"> </t>
    </r>
    <r>
      <rPr>
        <b/>
        <sz val="7"/>
        <color indexed="9"/>
        <rFont val="Verdana"/>
        <family val="2"/>
      </rPr>
      <t>(Miles de euros)</t>
    </r>
  </si>
  <si>
    <t>(2) El total puede no coincidir con la suma del desglose por tamaño de empresa ya que incluye las empresas no clasificables por tamaño.</t>
  </si>
  <si>
    <r>
      <t xml:space="preserve">TOTAL </t>
    </r>
    <r>
      <rPr>
        <b/>
        <sz val="8"/>
        <color indexed="9"/>
        <rFont val="Verdana"/>
        <family val="2"/>
      </rPr>
      <t>(2)</t>
    </r>
  </si>
  <si>
    <r>
      <t xml:space="preserve">Ambos sexos </t>
    </r>
    <r>
      <rPr>
        <sz val="8"/>
        <rFont val="Verdana"/>
        <family val="2"/>
      </rPr>
      <t>(1)</t>
    </r>
  </si>
  <si>
    <t>Agricultura, ganadería, silvicultura y pesca</t>
  </si>
  <si>
    <r>
      <t xml:space="preserve">Ambos sexos </t>
    </r>
    <r>
      <rPr>
        <sz val="8"/>
        <rFont val="Verdana"/>
        <family val="2"/>
      </rPr>
      <t>(2)</t>
    </r>
  </si>
  <si>
    <r>
      <t xml:space="preserve">IMPORTE DE LAS PRESTACIONES 
</t>
    </r>
    <r>
      <rPr>
        <b/>
        <sz val="7"/>
        <color indexed="9"/>
        <rFont val="Verdana"/>
        <family val="2"/>
      </rPr>
      <t>(Miles de euros)</t>
    </r>
  </si>
  <si>
    <r>
      <t xml:space="preserve">EMPRESAS </t>
    </r>
    <r>
      <rPr>
        <b/>
        <sz val="8"/>
        <color indexed="9"/>
        <rFont val="Verdana"/>
        <family val="2"/>
      </rPr>
      <t>(1)</t>
    </r>
  </si>
  <si>
    <t>Ambos sexos</t>
  </si>
  <si>
    <r>
      <t xml:space="preserve">EMPRESAS </t>
    </r>
    <r>
      <rPr>
        <b/>
        <sz val="9"/>
        <color indexed="9"/>
        <rFont val="Verdana"/>
        <family val="2"/>
      </rPr>
      <t>(1)</t>
    </r>
  </si>
  <si>
    <t>IMPORTE DE LOS SALARIOS ACORDADOS (Miles de Euros)</t>
  </si>
  <si>
    <t>Salarios (Miles de Euros)</t>
  </si>
  <si>
    <t>INDEMNIZACIONES (Miles de Euros)</t>
  </si>
  <si>
    <t>FGS-9 Importe de los salarios acordados, según motivo de solicitud, por comunidad autónoma y provincia.</t>
  </si>
  <si>
    <r>
      <t xml:space="preserve">- Garantizar a los trabajadores por cuenta ajena el percibo de los </t>
    </r>
    <r>
      <rPr>
        <sz val="12"/>
        <color indexed="62"/>
        <rFont val="Verdana"/>
        <family val="2"/>
      </rPr>
      <t>salarios y las indemnizaciones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</si>
  <si>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sz val="12"/>
        <color indexed="62"/>
        <rFont val="Verdana"/>
        <family val="2"/>
      </rPr>
      <t>ejecuciones laborales" incluyen el importe de las indemnizaciones y de los salarios pendientes de pago motivados por declaración de insolvencia provisional o definitiva de las empresas e insolvencia técnica.</t>
    </r>
  </si>
  <si>
    <r>
      <t>- En “</t>
    </r>
    <r>
      <rPr>
        <sz val="12"/>
        <color indexed="62"/>
        <rFont val="Verdana"/>
        <family val="2"/>
      </rPr>
      <t>procedimientos concursales”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</si>
  <si>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sz val="12"/>
        <color indexed="62"/>
        <rFont val="Verdana"/>
        <family val="2"/>
      </rPr>
      <t>indemnizaciones de responsabilidad directa Fogasa”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</si>
  <si>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IMPORTE DE LAS INDEMNIZACIONES ACORDADOS (Miles de Euros)</t>
  </si>
  <si>
    <t>* El número de empresas aparece agrupado por autonomía, de forma que si, por ejemplo, una empresa ha presentado dos expedientes en dos autonomías diferentes, es contabilizada dos veces</t>
  </si>
  <si>
    <t>*El número de empresas aparece agrupado por tamaño, de forma que si, por ejemplo, una empresa ha presentado dos expedientes en dos tamaños diferentes, es contabilizada dos veces.</t>
  </si>
  <si>
    <t>19901*</t>
  </si>
  <si>
    <t>De 0 a 49 trabajadores</t>
  </si>
  <si>
    <t>15460*</t>
  </si>
  <si>
    <t>15460 *</t>
  </si>
  <si>
    <t>De 0 a 9 trabajadores</t>
  </si>
  <si>
    <t>De 10 a 49 trabajadores</t>
  </si>
  <si>
    <t>19982*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</si>
</sst>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0"/>
    <numFmt numFmtId="171" formatCode="0.0_)"/>
    <numFmt numFmtId="172" formatCode="#,##0_);\(#,##0\)"/>
    <numFmt numFmtId="173" formatCode="0.0"/>
    <numFmt numFmtId="174" formatCode="#,##0.0_);\(#,##0.0\)"/>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C0A]dddd\,\ dd&quot; de &quot;mmmm&quot; de &quot;yyyy"/>
    <numFmt numFmtId="181" formatCode="#,##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0.00000"/>
    <numFmt numFmtId="187" formatCode="0_)"/>
    <numFmt numFmtId="188" formatCode="0.00000"/>
    <numFmt numFmtId="189" formatCode="#,##0;\-#,##0;\-"/>
    <numFmt numFmtId="190" formatCode="&quot;Yes&quot;;&quot;Yes&quot;;&quot;No&quot;"/>
    <numFmt numFmtId="191" formatCode="&quot;True&quot;;&quot;True&quot;;&quot;False&quot;"/>
    <numFmt numFmtId="192" formatCode="&quot;On&quot;;&quot;On&quot;;&quot;Off&quot;"/>
    <numFmt numFmtId="193" formatCode="0.000"/>
    <numFmt numFmtId="194" formatCode="0.0000"/>
    <numFmt numFmtId="195" formatCode="###0.000;###0.000"/>
  </numFmts>
  <fonts count="89">
    <font>
      <sz val="10"/>
      <name val="Arial"/>
      <family val="0"/>
    </font>
    <font>
      <sz val="8"/>
      <name val="Arial"/>
      <family val="2"/>
    </font>
    <font>
      <sz val="10"/>
      <name val="Courier"/>
      <family val="3"/>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sz val="8"/>
      <name val="Verdana"/>
      <family val="2"/>
    </font>
    <font>
      <b/>
      <sz val="9"/>
      <name val="Arial"/>
      <family val="2"/>
    </font>
    <font>
      <sz val="9"/>
      <name val="Arial"/>
      <family val="2"/>
    </font>
    <font>
      <b/>
      <sz val="8"/>
      <name val="Arial"/>
      <family val="2"/>
    </font>
    <font>
      <u val="single"/>
      <sz val="10"/>
      <color indexed="12"/>
      <name val="Arial"/>
      <family val="2"/>
    </font>
    <font>
      <b/>
      <sz val="8"/>
      <color indexed="62"/>
      <name val="Verdana"/>
      <family val="2"/>
    </font>
    <font>
      <b/>
      <sz val="9"/>
      <color indexed="9"/>
      <name val="Verdana"/>
      <family val="2"/>
    </font>
    <font>
      <b/>
      <sz val="8"/>
      <color indexed="9"/>
      <name val="Verdana"/>
      <family val="2"/>
    </font>
    <font>
      <b/>
      <sz val="7"/>
      <color indexed="9"/>
      <name val="Verdana"/>
      <family val="2"/>
    </font>
    <font>
      <sz val="12"/>
      <color indexed="62"/>
      <name val="Verdana"/>
      <family val="2"/>
    </font>
    <font>
      <b/>
      <sz val="10"/>
      <name val="Arial"/>
      <family val="2"/>
    </font>
    <font>
      <b/>
      <sz val="10"/>
      <name val="Verdana"/>
      <family val="2"/>
    </font>
    <font>
      <sz val="10"/>
      <color indexed="8"/>
      <name val="Times New Roman"/>
      <family val="1"/>
    </font>
    <font>
      <b/>
      <sz val="10"/>
      <color indexed="62"/>
      <name val="Verdana"/>
      <family val="2"/>
    </font>
    <font>
      <b/>
      <sz val="10"/>
      <color indexed="9"/>
      <name val="Verdana"/>
      <family val="2"/>
    </font>
    <font>
      <b/>
      <sz val="9"/>
      <color indexed="56"/>
      <name val="Verdana"/>
      <family val="2"/>
    </font>
    <font>
      <sz val="9"/>
      <color indexed="8"/>
      <name val="Verdana"/>
      <family val="2"/>
    </font>
    <font>
      <sz val="8"/>
      <color indexed="56"/>
      <name val="Verdana"/>
      <family val="2"/>
    </font>
    <font>
      <sz val="8"/>
      <color indexed="62"/>
      <name val="Arial"/>
      <family val="2"/>
    </font>
    <font>
      <sz val="8"/>
      <color indexed="62"/>
      <name val="Verdana"/>
      <family val="2"/>
    </font>
    <font>
      <sz val="8"/>
      <color indexed="62"/>
      <name val="Arial MT"/>
      <family val="0"/>
    </font>
    <font>
      <b/>
      <sz val="12"/>
      <color indexed="62"/>
      <name val="Verdana"/>
      <family val="2"/>
    </font>
    <font>
      <u val="single"/>
      <sz val="12"/>
      <color indexed="62"/>
      <name val="Verdana"/>
      <family val="2"/>
    </font>
    <font>
      <sz val="10"/>
      <color indexed="10"/>
      <name val="Verdana"/>
      <family val="2"/>
    </font>
    <font>
      <b/>
      <sz val="10"/>
      <color indexed="10"/>
      <name val="Arial"/>
      <family val="2"/>
    </font>
    <font>
      <sz val="8"/>
      <color indexed="8"/>
      <name val="Verdana"/>
      <family val="2"/>
    </font>
    <font>
      <b/>
      <sz val="10"/>
      <color indexed="10"/>
      <name val="Verdana"/>
      <family val="2"/>
    </font>
    <font>
      <sz val="9"/>
      <color indexed="10"/>
      <name val="Verdana"/>
      <family val="2"/>
    </font>
    <font>
      <sz val="8"/>
      <color indexed="10"/>
      <name val="Arial"/>
      <family val="2"/>
    </font>
    <font>
      <sz val="7"/>
      <color indexed="8"/>
      <name val="Verdana"/>
      <family val="2"/>
    </font>
    <font>
      <b/>
      <sz val="20"/>
      <color indexed="9"/>
      <name val="Verdana"/>
      <family val="0"/>
    </font>
    <font>
      <b/>
      <sz val="16"/>
      <color indexed="9"/>
      <name val="Arial"/>
      <family val="0"/>
    </font>
    <font>
      <b/>
      <sz val="18"/>
      <color indexed="9"/>
      <name val="Verdana"/>
      <family val="0"/>
    </font>
    <font>
      <sz val="16"/>
      <color indexed="8"/>
      <name val="Calibri"/>
      <family val="0"/>
    </font>
    <font>
      <b/>
      <sz val="18"/>
      <color indexed="9"/>
      <name val="Calibri"/>
      <family val="0"/>
    </font>
    <font>
      <b/>
      <sz val="16"/>
      <color indexed="9"/>
      <name val="Verdana"/>
      <family val="0"/>
    </font>
    <font>
      <b/>
      <sz val="14"/>
      <color indexed="9"/>
      <name val="Verdana"/>
      <family val="0"/>
    </font>
    <font>
      <sz val="14"/>
      <color indexed="8"/>
      <name val="Calibri"/>
      <family val="0"/>
    </font>
    <font>
      <b/>
      <sz val="14"/>
      <color indexed="9"/>
      <name val="Calibri"/>
      <family val="0"/>
    </font>
    <font>
      <sz val="10"/>
      <color rgb="FF000000"/>
      <name val="Times New Roman"/>
      <family val="1"/>
    </font>
    <font>
      <b/>
      <sz val="10"/>
      <color theme="3"/>
      <name val="Verdana"/>
      <family val="2"/>
    </font>
    <font>
      <b/>
      <sz val="10"/>
      <color theme="0"/>
      <name val="Verdana"/>
      <family val="2"/>
    </font>
    <font>
      <b/>
      <sz val="9"/>
      <color theme="4"/>
      <name val="Verdana"/>
      <family val="2"/>
    </font>
    <font>
      <sz val="9"/>
      <color theme="1"/>
      <name val="Verdana"/>
      <family val="2"/>
    </font>
    <font>
      <sz val="8"/>
      <color theme="4"/>
      <name val="Verdana"/>
      <family val="2"/>
    </font>
    <font>
      <sz val="8"/>
      <color theme="3"/>
      <name val="Arial"/>
      <family val="2"/>
    </font>
    <font>
      <sz val="8"/>
      <color theme="3"/>
      <name val="Verdana"/>
      <family val="2"/>
    </font>
    <font>
      <sz val="8"/>
      <color theme="3"/>
      <name val="Arial MT"/>
      <family val="0"/>
    </font>
    <font>
      <b/>
      <sz val="12"/>
      <color theme="4" tint="-0.24997000396251678"/>
      <name val="Verdana"/>
      <family val="2"/>
    </font>
    <font>
      <b/>
      <sz val="12"/>
      <color theme="3" tint="-0.24993999302387238"/>
      <name val="Verdana"/>
      <family val="2"/>
    </font>
    <font>
      <sz val="12"/>
      <color theme="3"/>
      <name val="Verdana"/>
      <family val="2"/>
    </font>
    <font>
      <u val="single"/>
      <sz val="12"/>
      <color theme="3"/>
      <name val="Verdana"/>
      <family val="2"/>
    </font>
    <font>
      <sz val="10"/>
      <color rgb="FFFF0000"/>
      <name val="Verdana"/>
      <family val="2"/>
    </font>
    <font>
      <b/>
      <sz val="10"/>
      <color rgb="FFFF0000"/>
      <name val="Arial"/>
      <family val="2"/>
    </font>
    <font>
      <b/>
      <sz val="10"/>
      <color theme="0"/>
      <name val="Arial"/>
      <family val="2"/>
    </font>
    <font>
      <sz val="8"/>
      <color theme="1"/>
      <name val="Verdana"/>
      <family val="2"/>
    </font>
    <font>
      <sz val="10"/>
      <color rgb="FFFF0000"/>
      <name val="Arial"/>
      <family val="2"/>
    </font>
    <font>
      <b/>
      <sz val="10"/>
      <color rgb="FFFF0000"/>
      <name val="Verdana"/>
      <family val="2"/>
    </font>
    <font>
      <sz val="9"/>
      <color rgb="FFFF0000"/>
      <name val="Verdana"/>
      <family val="2"/>
    </font>
    <font>
      <sz val="8"/>
      <color rgb="FFFF0000"/>
      <name val="Arial"/>
      <family val="2"/>
    </font>
    <font>
      <sz val="7"/>
      <color theme="1"/>
      <name val="Verdana"/>
      <family val="2"/>
    </font>
    <font>
      <b/>
      <sz val="9"/>
      <color theme="0"/>
      <name val="Verdana"/>
      <family val="2"/>
    </font>
    <font>
      <sz val="10"/>
      <color theme="3"/>
      <name val="Arial"/>
      <family val="2"/>
    </font>
  </fonts>
  <fills count="24">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4" tint="0.5999900102615356"/>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4" tint="0.39998000860214233"/>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right/>
      <top style="medium">
        <color theme="4" tint="0.7999799847602844"/>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thin">
        <color theme="0"/>
      </left>
      <right>
        <color indexed="63"/>
      </right>
      <top>
        <color indexed="63"/>
      </top>
      <bottom>
        <color indexed="63"/>
      </bottom>
    </border>
    <border>
      <left/>
      <right/>
      <top style="medium">
        <color theme="4" tint="0.7999799847602844"/>
      </top>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medium">
        <color theme="0"/>
      </left>
      <right>
        <color indexed="63"/>
      </right>
      <top style="medium">
        <color theme="4" tint="0.7999799847602844"/>
      </top>
      <bottom style="medium">
        <color theme="4" tint="0.7999799847602844"/>
      </bottom>
    </border>
    <border>
      <left style="medium">
        <color theme="0"/>
      </left>
      <right style="medium">
        <color theme="0"/>
      </right>
      <top style="medium">
        <color theme="0"/>
      </top>
      <bottom style="medium">
        <color theme="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color indexed="63"/>
      </bottom>
    </border>
    <border>
      <left style="medium">
        <color theme="0"/>
      </left>
      <right>
        <color indexed="63"/>
      </right>
      <top>
        <color indexed="63"/>
      </top>
      <bottom style="medium">
        <color theme="4" tint="0.7999799847602844"/>
      </bottom>
    </border>
    <border>
      <left/>
      <right style="medium">
        <color theme="0"/>
      </right>
      <top>
        <color indexed="63"/>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0"/>
      </left>
      <right style="thin">
        <color theme="0"/>
      </right>
      <top style="medium">
        <color theme="0"/>
      </top>
      <bottom>
        <color indexed="63"/>
      </bottom>
    </border>
    <border>
      <left style="medium">
        <color theme="0"/>
      </left>
      <right style="medium">
        <color theme="0"/>
      </right>
      <top>
        <color indexed="63"/>
      </top>
      <bottom>
        <color indexed="63"/>
      </bottom>
    </border>
    <border>
      <left style="medium">
        <color theme="0"/>
      </left>
      <right style="medium">
        <color theme="0"/>
      </right>
      <top style="medium">
        <color theme="3"/>
      </top>
      <bottom style="medium">
        <color theme="4" tint="0.7999799847602844"/>
      </bottom>
    </border>
    <border>
      <left style="thin">
        <color theme="0"/>
      </left>
      <right style="thin">
        <color theme="0"/>
      </right>
      <top/>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0"/>
      </bottom>
    </border>
    <border>
      <left style="medium">
        <color theme="4" tint="0.7999799847602844"/>
      </left>
      <right style="medium">
        <color theme="0"/>
      </right>
      <top style="medium">
        <color theme="0"/>
      </top>
      <bottom style="medium">
        <color theme="4" tint="0.7999799847602844"/>
      </bottom>
    </border>
    <border>
      <left>
        <color indexed="63"/>
      </left>
      <right style="thin">
        <color theme="0"/>
      </right>
      <top style="thin">
        <color theme="0"/>
      </top>
      <bottom style="thin">
        <color theme="0"/>
      </bottom>
    </border>
    <border>
      <left style="medium">
        <color theme="4" tint="0.7999799847602844"/>
      </left>
      <right style="thin">
        <color theme="0"/>
      </right>
      <top style="thin">
        <color theme="0"/>
      </top>
      <bottom style="thin">
        <color theme="0"/>
      </bottom>
    </border>
    <border>
      <left>
        <color indexed="63"/>
      </left>
      <right style="medium">
        <color theme="0"/>
      </right>
      <top style="medium">
        <color theme="0"/>
      </top>
      <bottom style="medium">
        <color theme="4" tint="0.7999799847602844"/>
      </bottom>
    </border>
    <border>
      <left style="thin">
        <color theme="0"/>
      </left>
      <right style="medium">
        <color theme="4" tint="0.7999799847602844"/>
      </right>
      <top style="thin">
        <color theme="0"/>
      </top>
      <bottom style="thin">
        <color theme="0"/>
      </bottom>
    </border>
    <border>
      <left style="thin">
        <color theme="0"/>
      </left>
      <right style="thin">
        <color theme="0"/>
      </right>
      <top style="medium">
        <color theme="4" tint="0.7999799847602844"/>
      </top>
      <bottom>
        <color indexed="63"/>
      </bottom>
    </border>
    <border>
      <left style="thin">
        <color theme="0"/>
      </left>
      <right style="thin">
        <color theme="0"/>
      </right>
      <top style="medium">
        <color theme="4" tint="0.7999799847602844"/>
      </top>
      <bottom style="medium">
        <color theme="4" tint="0.7999799847602844"/>
      </bottom>
    </border>
    <border>
      <left style="medium">
        <color theme="0"/>
      </left>
      <right style="thin">
        <color theme="0"/>
      </right>
      <top style="medium">
        <color theme="4" tint="0.7999799847602844"/>
      </top>
      <bottom style="medium">
        <color theme="4" tint="0.7999799847602844"/>
      </bottom>
    </border>
    <border>
      <left style="thin">
        <color theme="0"/>
      </left>
      <right style="medium">
        <color theme="0"/>
      </right>
      <top style="medium">
        <color theme="4" tint="0.7999799847602844"/>
      </top>
      <bottom style="medium">
        <color theme="4" tint="0.7999799847602844"/>
      </bottom>
    </border>
    <border>
      <left style="medium">
        <color theme="4" tint="0.7999799847602844"/>
      </left>
      <right style="medium">
        <color theme="0"/>
      </right>
      <top style="medium">
        <color theme="0"/>
      </top>
      <bottom style="medium">
        <color theme="0"/>
      </bottom>
    </border>
    <border>
      <left style="medium">
        <color theme="0"/>
      </left>
      <right>
        <color indexed="63"/>
      </right>
      <top style="medium">
        <color theme="0"/>
      </top>
      <bottom style="medium">
        <color theme="4" tint="0.7999799847602844"/>
      </bottom>
    </border>
    <border>
      <left style="medium">
        <color theme="0"/>
      </left>
      <right>
        <color indexed="63"/>
      </right>
      <top style="medium">
        <color theme="0"/>
      </top>
      <bottom style="medium">
        <color theme="0"/>
      </bottom>
    </border>
    <border>
      <left style="medium">
        <color theme="0"/>
      </left>
      <right style="medium">
        <color theme="0"/>
      </right>
      <top style="medium">
        <color theme="4" tint="0.7999799847602844"/>
      </top>
      <bottom style="medium">
        <color theme="4"/>
      </bottom>
    </border>
    <border>
      <left>
        <color indexed="63"/>
      </left>
      <right>
        <color indexed="63"/>
      </right>
      <top style="medium">
        <color theme="4"/>
      </top>
      <bottom style="medium">
        <color theme="4"/>
      </bottom>
    </border>
    <border>
      <left style="medium">
        <color theme="0"/>
      </left>
      <right>
        <color indexed="63"/>
      </right>
      <top>
        <color indexed="63"/>
      </top>
      <bottom>
        <color indexed="63"/>
      </bottom>
    </border>
    <border>
      <left style="medium">
        <color theme="0"/>
      </left>
      <right>
        <color indexed="63"/>
      </right>
      <top style="medium">
        <color theme="4"/>
      </top>
      <bottom style="medium">
        <color theme="4" tint="0.7999799847602844"/>
      </bottom>
    </border>
    <border>
      <left style="medium">
        <color theme="0"/>
      </left>
      <right style="medium">
        <color theme="0"/>
      </right>
      <top style="medium">
        <color theme="4"/>
      </top>
      <bottom style="medium">
        <color theme="4" tint="0.7999799847602844"/>
      </bottom>
    </border>
    <border>
      <left style="medium">
        <color theme="0"/>
      </left>
      <right>
        <color indexed="63"/>
      </right>
      <top style="medium">
        <color theme="4" tint="0.7999799847602844"/>
      </top>
      <bottom style="medium">
        <color theme="4"/>
      </bottom>
    </border>
    <border>
      <left>
        <color indexed="63"/>
      </left>
      <right style="medium">
        <color theme="0"/>
      </right>
      <top style="medium">
        <color theme="4" tint="0.7999799847602844"/>
      </top>
      <bottom style="medium">
        <color theme="4"/>
      </bottom>
    </border>
    <border>
      <left style="medium">
        <color theme="0"/>
      </left>
      <right style="medium">
        <color theme="3" tint="0.7999799847602844"/>
      </right>
      <top style="medium">
        <color theme="0"/>
      </top>
      <bottom style="medium">
        <color theme="0"/>
      </bottom>
    </border>
    <border>
      <left>
        <color indexed="63"/>
      </left>
      <right>
        <color indexed="63"/>
      </right>
      <top style="thin">
        <color rgb="FF000000"/>
      </top>
      <bottom style="thin">
        <color rgb="FF000000"/>
      </bottom>
    </border>
    <border>
      <left style="thin">
        <color theme="0"/>
      </left>
      <right style="thin">
        <color theme="0"/>
      </right>
      <top style="thin">
        <color theme="0"/>
      </top>
      <bottom style="medium">
        <color theme="4"/>
      </bottom>
    </border>
    <border>
      <left style="medium">
        <color theme="4" tint="0.5999900102615356"/>
      </left>
      <right style="medium">
        <color theme="0"/>
      </right>
      <top style="medium">
        <color theme="0"/>
      </top>
      <bottom style="medium">
        <color theme="0"/>
      </bottom>
    </border>
    <border>
      <left/>
      <right style="medium">
        <color theme="4" tint="0.5999900102615356"/>
      </right>
      <top style="medium">
        <color theme="4"/>
      </top>
      <bottom style="medium">
        <color theme="4"/>
      </bottom>
    </border>
    <border>
      <left style="medium">
        <color theme="4" tint="0.7999799847602844"/>
      </left>
      <right>
        <color indexed="63"/>
      </right>
      <top style="medium">
        <color theme="0"/>
      </top>
      <bottom>
        <color indexed="63"/>
      </bottom>
    </border>
    <border>
      <left style="medium">
        <color theme="4" tint="0.7999799847602844"/>
      </left>
      <right style="medium">
        <color theme="0"/>
      </right>
      <top>
        <color indexed="63"/>
      </top>
      <bottom style="medium">
        <color theme="0"/>
      </bottom>
    </border>
    <border>
      <left style="medium">
        <color theme="4" tint="0.7999799847602844"/>
      </left>
      <right/>
      <top/>
      <bottom/>
    </border>
    <border>
      <left>
        <color indexed="63"/>
      </left>
      <right style="thin">
        <color theme="4" tint="0.5999900102615356"/>
      </right>
      <top style="medium">
        <color theme="4"/>
      </top>
      <bottom style="medium">
        <color theme="4"/>
      </bottom>
    </border>
    <border>
      <left style="thin">
        <color theme="4" tint="0.5999900102615356"/>
      </left>
      <right style="medium">
        <color theme="0"/>
      </right>
      <top style="medium">
        <color theme="0"/>
      </top>
      <bottom style="medium">
        <color theme="0"/>
      </bottom>
    </border>
    <border>
      <left style="thin">
        <color theme="4" tint="0.7999799847602844"/>
      </left>
      <right style="medium">
        <color theme="0"/>
      </right>
      <top style="medium">
        <color theme="0"/>
      </top>
      <bottom style="medium">
        <color theme="0"/>
      </bottom>
    </border>
    <border>
      <left>
        <color indexed="63"/>
      </left>
      <right style="thin">
        <color theme="4" tint="0.7999799847602844"/>
      </right>
      <top>
        <color indexed="63"/>
      </top>
      <bottom style="medium">
        <color theme="0"/>
      </bottom>
    </border>
    <border>
      <left style="thin">
        <color theme="4" tint="0.7999799847602844"/>
      </left>
      <right style="medium">
        <color theme="0"/>
      </right>
      <top style="medium">
        <color theme="0"/>
      </top>
      <bottom style="medium">
        <color theme="4" tint="0.7999799847602844"/>
      </bottom>
    </border>
    <border>
      <left style="thin">
        <color theme="0"/>
      </left>
      <right>
        <color indexed="63"/>
      </right>
      <top style="medium">
        <color theme="4" tint="0.7999799847602844"/>
      </top>
      <bottom style="medium">
        <color theme="4" tint="0.7999799847602844"/>
      </bottom>
    </border>
    <border>
      <left style="medium">
        <color theme="4" tint="0.5999900102615356"/>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4" tint="0.5999900102615356"/>
      </right>
      <top style="medium">
        <color theme="3"/>
      </top>
      <bottom>
        <color indexed="63"/>
      </bottom>
    </border>
    <border>
      <left style="medium">
        <color theme="4" tint="0.5999900102615356"/>
      </left>
      <right>
        <color indexed="63"/>
      </right>
      <top>
        <color indexed="63"/>
      </top>
      <bottom style="medium">
        <color theme="3"/>
      </bottom>
    </border>
    <border>
      <left>
        <color indexed="63"/>
      </left>
      <right>
        <color indexed="63"/>
      </right>
      <top>
        <color indexed="63"/>
      </top>
      <bottom style="medium">
        <color theme="3"/>
      </bottom>
    </border>
    <border>
      <left>
        <color indexed="63"/>
      </left>
      <right style="medium">
        <color theme="4" tint="0.5999900102615356"/>
      </right>
      <top>
        <color indexed="63"/>
      </top>
      <bottom style="medium">
        <color theme="3"/>
      </bottom>
    </border>
    <border>
      <left>
        <color indexed="63"/>
      </left>
      <right>
        <color indexed="63"/>
      </right>
      <top style="thin">
        <color theme="0"/>
      </top>
      <bottom style="thin">
        <color theme="0"/>
      </bottom>
    </border>
    <border>
      <left style="medium">
        <color theme="0"/>
      </left>
      <right>
        <color indexed="63"/>
      </right>
      <top style="thin">
        <color theme="0"/>
      </top>
      <bottom>
        <color indexed="63"/>
      </bottom>
    </border>
    <border>
      <left>
        <color indexed="63"/>
      </left>
      <right>
        <color indexed="63"/>
      </right>
      <top style="thin">
        <color theme="0"/>
      </top>
      <bottom>
        <color indexed="63"/>
      </bottom>
    </border>
    <border>
      <left style="medium">
        <color theme="0"/>
      </left>
      <right>
        <color indexed="63"/>
      </right>
      <top>
        <color indexed="63"/>
      </top>
      <bottom style="thin">
        <color theme="0"/>
      </bottom>
    </border>
    <border>
      <left style="thin">
        <color theme="0"/>
      </left>
      <right>
        <color indexed="63"/>
      </right>
      <top style="medium">
        <color theme="4" tint="0.7999799847602844"/>
      </top>
      <bottom>
        <color indexed="63"/>
      </bottom>
    </border>
    <border>
      <left>
        <color indexed="63"/>
      </left>
      <right style="thin">
        <color theme="0"/>
      </right>
      <top style="medium">
        <color theme="4" tint="0.7999799847602844"/>
      </top>
      <bottom>
        <color indexed="63"/>
      </bottom>
    </border>
    <border>
      <left>
        <color indexed="63"/>
      </left>
      <right>
        <color indexed="63"/>
      </right>
      <top style="medium">
        <color theme="0"/>
      </top>
      <bottom style="medium">
        <color theme="4" tint="0.7999799847602844"/>
      </bottom>
    </border>
    <border>
      <left>
        <color indexed="63"/>
      </left>
      <right style="thin">
        <color theme="0"/>
      </right>
      <top style="medium">
        <color theme="0"/>
      </top>
      <bottom style="medium">
        <color theme="4" tint="0.7999799847602844"/>
      </bottom>
    </border>
    <border>
      <left>
        <color indexed="63"/>
      </left>
      <right>
        <color indexed="63"/>
      </right>
      <top style="medium">
        <color theme="0"/>
      </top>
      <bottom style="medium">
        <color theme="0"/>
      </bottom>
    </border>
    <border>
      <left>
        <color indexed="63"/>
      </left>
      <right/>
      <top>
        <color indexed="63"/>
      </top>
      <bottom style="medium">
        <color theme="0"/>
      </bottom>
    </border>
    <border>
      <left>
        <color indexed="63"/>
      </left>
      <right style="thin">
        <color theme="0"/>
      </right>
      <top>
        <color indexed="63"/>
      </top>
      <bottom style="medium">
        <color theme="0"/>
      </bottom>
    </border>
    <border>
      <left>
        <color indexed="63"/>
      </left>
      <right/>
      <top style="medium">
        <color theme="4" tint="0.7999799847602844"/>
      </top>
      <bottom style="medium">
        <color theme="4" tint="0.7999799847602844"/>
      </bottom>
    </border>
    <border>
      <left>
        <color indexed="63"/>
      </left>
      <right style="thin">
        <color theme="0"/>
      </right>
      <top>
        <color indexed="63"/>
      </top>
      <bottom style="medium">
        <color theme="4" tint="0.7999799847602844"/>
      </bottom>
    </border>
    <border>
      <left>
        <color indexed="63"/>
      </left>
      <right/>
      <top>
        <color indexed="63"/>
      </top>
      <bottom style="medium">
        <color theme="4" tint="0.7999799847602844"/>
      </bottom>
    </border>
    <border>
      <left style="medium">
        <color theme="4" tint="0.7999799847602844"/>
      </left>
      <right>
        <color indexed="63"/>
      </right>
      <top style="medium">
        <color theme="4" tint="0.7999799847602844"/>
      </top>
      <bottom>
        <color indexed="63"/>
      </bottom>
    </border>
    <border>
      <left>
        <color indexed="63"/>
      </left>
      <right style="medium">
        <color theme="0"/>
      </right>
      <top style="medium">
        <color theme="4" tint="0.7999799847602844"/>
      </top>
      <bottom>
        <color indexed="63"/>
      </bottom>
    </border>
    <border>
      <left>
        <color indexed="63"/>
      </left>
      <right style="medium">
        <color theme="0"/>
      </right>
      <top>
        <color indexed="63"/>
      </top>
      <bottom>
        <color indexed="63"/>
      </bottom>
    </border>
    <border>
      <left style="medium">
        <color theme="4" tint="0.7999799847602844"/>
      </left>
      <right>
        <color indexed="63"/>
      </right>
      <top>
        <color indexed="63"/>
      </top>
      <bottom style="medium">
        <color theme="0"/>
      </bottom>
    </border>
    <border>
      <left>
        <color indexed="63"/>
      </left>
      <right style="medium">
        <color theme="0"/>
      </right>
      <top>
        <color indexed="63"/>
      </top>
      <bottom style="medium">
        <color theme="0"/>
      </bottom>
    </border>
    <border>
      <left style="medium">
        <color theme="0"/>
      </left>
      <right>
        <color indexed="63"/>
      </right>
      <top style="medium">
        <color theme="4" tint="0.7999799847602844"/>
      </top>
      <bottom>
        <color indexed="63"/>
      </bottom>
    </border>
    <border>
      <left style="medium">
        <color theme="0"/>
      </left>
      <right>
        <color indexed="63"/>
      </right>
      <top>
        <color indexed="63"/>
      </top>
      <bottom style="medium">
        <color theme="0"/>
      </bottom>
    </border>
    <border>
      <left>
        <color indexed="63"/>
      </left>
      <right style="medium">
        <color theme="4" tint="0.7999799847602844"/>
      </right>
      <top style="medium">
        <color theme="0"/>
      </top>
      <bottom style="medium">
        <color theme="0"/>
      </bottom>
    </border>
    <border>
      <left style="medium">
        <color theme="4" tint="0.7999799847602844"/>
      </left>
      <right>
        <color indexed="63"/>
      </right>
      <top style="medium">
        <color theme="0"/>
      </top>
      <bottom style="medium">
        <color theme="0"/>
      </bottom>
    </border>
    <border>
      <left style="medium">
        <color theme="4"/>
      </left>
      <right/>
      <top style="medium">
        <color theme="4"/>
      </top>
      <bottom/>
    </border>
    <border>
      <left/>
      <right/>
      <top style="medium">
        <color theme="4"/>
      </top>
      <bottom/>
    </border>
    <border>
      <left/>
      <right style="medium">
        <color theme="4"/>
      </right>
      <top style="medium">
        <color theme="4"/>
      </top>
      <bottom/>
    </border>
    <border>
      <left style="medium">
        <color theme="4"/>
      </left>
      <right/>
      <top/>
      <bottom style="medium">
        <color theme="4"/>
      </bottom>
    </border>
    <border>
      <left/>
      <right/>
      <top/>
      <bottom style="medium">
        <color theme="4"/>
      </bottom>
    </border>
    <border>
      <left/>
      <right style="medium">
        <color theme="4"/>
      </right>
      <top/>
      <bottom style="medium">
        <color theme="4"/>
      </bottom>
    </border>
    <border>
      <left>
        <color indexed="63"/>
      </left>
      <right style="medium">
        <color theme="4" tint="0.7999799847602844"/>
      </right>
      <top>
        <color indexed="63"/>
      </top>
      <bottom style="medium">
        <color theme="0"/>
      </bottom>
    </border>
    <border>
      <left>
        <color indexed="63"/>
      </left>
      <right style="medium">
        <color theme="4" tint="0.7999799847602844"/>
      </right>
      <top style="medium">
        <color theme="4" tint="0.7999799847602844"/>
      </top>
      <bottom>
        <color indexed="63"/>
      </bottom>
    </border>
    <border>
      <left>
        <color indexed="63"/>
      </left>
      <right style="medium">
        <color theme="4" tint="0.7999799847602844"/>
      </right>
      <top>
        <color indexed="63"/>
      </top>
      <bottom>
        <color indexed="63"/>
      </bottom>
    </border>
    <border>
      <left style="medium">
        <color theme="4" tint="0.7999799847602844"/>
      </left>
      <right>
        <color indexed="63"/>
      </right>
      <top>
        <color indexed="63"/>
      </top>
      <bottom style="medium">
        <color theme="4" tint="0.7999799847602844"/>
      </bottom>
    </border>
    <border>
      <left>
        <color indexed="63"/>
      </left>
      <right style="medium">
        <color theme="4" tint="0.7999799847602844"/>
      </right>
      <top>
        <color indexed="63"/>
      </top>
      <bottom style="medium">
        <color theme="4" tint="0.7999799847602844"/>
      </bottom>
    </border>
    <border>
      <left style="medium">
        <color theme="4" tint="0.7999799847602844"/>
      </left>
      <right>
        <color indexed="63"/>
      </right>
      <top style="medium">
        <color theme="4" tint="0.7999799847602844"/>
      </top>
      <bottom style="medium">
        <color theme="0"/>
      </bottom>
    </border>
    <border>
      <left>
        <color indexed="63"/>
      </left>
      <right style="medium">
        <color theme="4" tint="0.7999799847602844"/>
      </right>
      <top style="medium">
        <color theme="4" tint="0.7999799847602844"/>
      </top>
      <bottom style="medium">
        <color theme="0"/>
      </bottom>
    </border>
    <border>
      <left style="medium">
        <color theme="3" tint="0.7999799847602844"/>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style="medium">
        <color theme="0"/>
      </top>
      <bottom style="thin">
        <color theme="4" tint="0.7999799847602844"/>
      </bottom>
    </border>
    <border>
      <left>
        <color indexed="63"/>
      </left>
      <right>
        <color indexed="63"/>
      </right>
      <top style="medium">
        <color theme="0"/>
      </top>
      <bottom style="thin">
        <color theme="4" tint="0.7999799847602844"/>
      </bottom>
    </border>
    <border>
      <left>
        <color indexed="63"/>
      </left>
      <right style="medium">
        <color theme="0"/>
      </right>
      <top style="medium">
        <color theme="0"/>
      </top>
      <bottom style="thin">
        <color theme="4" tint="0.7999799847602844"/>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2" borderId="2" applyNumberFormat="0" applyAlignment="0" applyProtection="0"/>
    <xf numFmtId="0" fontId="9" fillId="0" borderId="3" applyNumberFormat="0" applyFill="0" applyAlignment="0" applyProtection="0"/>
    <xf numFmtId="0" fontId="20" fillId="0" borderId="4" applyNumberFormat="0" applyFill="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7" borderId="0" applyNumberFormat="0" applyBorder="0" applyAlignment="0" applyProtection="0"/>
    <xf numFmtId="0" fontId="2" fillId="0" borderId="0">
      <alignment/>
      <protection/>
    </xf>
    <xf numFmtId="0" fontId="4" fillId="0" borderId="0">
      <alignment/>
      <protection/>
    </xf>
    <xf numFmtId="0" fontId="65" fillId="0" borderId="0">
      <alignment/>
      <protection/>
    </xf>
    <xf numFmtId="0" fontId="65" fillId="0" borderId="0">
      <alignment/>
      <protection/>
    </xf>
    <xf numFmtId="0" fontId="0" fillId="4" borderId="5" applyNumberFormat="0" applyFont="0" applyAlignment="0" applyProtection="0"/>
    <xf numFmtId="9" fontId="0" fillId="0" borderId="0" applyFont="0" applyFill="0" applyBorder="0" applyAlignment="0" applyProtection="0"/>
    <xf numFmtId="0" fontId="16" fillId="1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0" fillId="0" borderId="8" applyNumberFormat="0" applyFill="0" applyAlignment="0" applyProtection="0"/>
    <xf numFmtId="0" fontId="22" fillId="0" borderId="9" applyNumberFormat="0" applyFill="0" applyAlignment="0" applyProtection="0"/>
  </cellStyleXfs>
  <cellXfs count="331">
    <xf numFmtId="0" fontId="0" fillId="0" borderId="0" xfId="0" applyAlignment="1">
      <alignment/>
    </xf>
    <xf numFmtId="0" fontId="23" fillId="11" borderId="0" xfId="0" applyFont="1" applyFill="1" applyBorder="1" applyAlignment="1">
      <alignment/>
    </xf>
    <xf numFmtId="0" fontId="23" fillId="11" borderId="0" xfId="0" applyFont="1" applyFill="1" applyBorder="1" applyAlignment="1">
      <alignment/>
    </xf>
    <xf numFmtId="0" fontId="23" fillId="11" borderId="0" xfId="0" applyFont="1" applyFill="1" applyBorder="1" applyAlignment="1">
      <alignment horizontal="left"/>
    </xf>
    <xf numFmtId="0" fontId="24" fillId="0" borderId="0" xfId="0" applyNumberFormat="1" applyFont="1" applyFill="1" applyAlignment="1">
      <alignment vertical="center"/>
    </xf>
    <xf numFmtId="0" fontId="25" fillId="11" borderId="0" xfId="0" applyFont="1" applyFill="1" applyBorder="1" applyAlignment="1">
      <alignment horizontal="left" vertical="center"/>
    </xf>
    <xf numFmtId="0" fontId="0" fillId="18" borderId="0" xfId="0" applyFill="1" applyAlignment="1">
      <alignment/>
    </xf>
    <xf numFmtId="0" fontId="3" fillId="18" borderId="0" xfId="0" applyFont="1" applyFill="1" applyAlignment="1">
      <alignment/>
    </xf>
    <xf numFmtId="0" fontId="3" fillId="18" borderId="0" xfId="0" applyFont="1" applyFill="1" applyAlignment="1">
      <alignment/>
    </xf>
    <xf numFmtId="0" fontId="3" fillId="18" borderId="0" xfId="0" applyFont="1" applyFill="1" applyBorder="1" applyAlignment="1">
      <alignment/>
    </xf>
    <xf numFmtId="0" fontId="28" fillId="18" borderId="0" xfId="0" applyFont="1" applyFill="1" applyAlignment="1" applyProtection="1">
      <alignment horizontal="left" vertical="center"/>
      <protection/>
    </xf>
    <xf numFmtId="0" fontId="28" fillId="18" borderId="0" xfId="0" applyFont="1" applyFill="1" applyAlignment="1" applyProtection="1">
      <alignment horizontal="left"/>
      <protection/>
    </xf>
    <xf numFmtId="0" fontId="23" fillId="18" borderId="0" xfId="0" applyFont="1" applyFill="1" applyAlignment="1">
      <alignment/>
    </xf>
    <xf numFmtId="0" fontId="66" fillId="19" borderId="10" xfId="0" applyFont="1" applyFill="1" applyBorder="1" applyAlignment="1">
      <alignment horizontal="center" vertical="center" wrapText="1"/>
    </xf>
    <xf numFmtId="0" fontId="23" fillId="0" borderId="11" xfId="0" applyFont="1" applyBorder="1" applyAlignment="1">
      <alignment/>
    </xf>
    <xf numFmtId="3" fontId="67" fillId="20" borderId="11" xfId="0" applyNumberFormat="1" applyFont="1" applyFill="1" applyBorder="1" applyAlignment="1">
      <alignment vertical="center"/>
    </xf>
    <xf numFmtId="0" fontId="68" fillId="21" borderId="12" xfId="0" applyFont="1" applyFill="1" applyBorder="1" applyAlignment="1">
      <alignment horizontal="left" vertical="center"/>
    </xf>
    <xf numFmtId="3" fontId="69" fillId="0" borderId="13" xfId="0" applyNumberFormat="1" applyFont="1" applyBorder="1" applyAlignment="1">
      <alignment horizontal="right" vertical="center"/>
    </xf>
    <xf numFmtId="3" fontId="69" fillId="0" borderId="14" xfId="0" applyNumberFormat="1" applyFont="1" applyBorder="1" applyAlignment="1">
      <alignment horizontal="right" vertical="center"/>
    </xf>
    <xf numFmtId="0" fontId="23" fillId="0" borderId="15" xfId="0" applyFont="1" applyBorder="1" applyAlignment="1">
      <alignment/>
    </xf>
    <xf numFmtId="0" fontId="68" fillId="21" borderId="16" xfId="0" applyFont="1" applyFill="1" applyBorder="1" applyAlignment="1">
      <alignment horizontal="left" vertical="center"/>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0" fillId="18" borderId="20" xfId="0" applyFill="1" applyBorder="1" applyAlignment="1">
      <alignment/>
    </xf>
    <xf numFmtId="0" fontId="0" fillId="18" borderId="21" xfId="0" applyFill="1" applyBorder="1" applyAlignment="1">
      <alignment/>
    </xf>
    <xf numFmtId="0" fontId="0" fillId="18" borderId="22" xfId="0" applyFill="1" applyBorder="1" applyAlignment="1">
      <alignment/>
    </xf>
    <xf numFmtId="0" fontId="0" fillId="18" borderId="23" xfId="0" applyFill="1" applyBorder="1" applyAlignment="1">
      <alignment/>
    </xf>
    <xf numFmtId="0" fontId="70" fillId="18" borderId="0" xfId="0" applyFont="1" applyFill="1" applyAlignment="1">
      <alignment horizontal="justify" vertical="center" wrapText="1"/>
    </xf>
    <xf numFmtId="0" fontId="70" fillId="18" borderId="0" xfId="0" applyFont="1" applyFill="1" applyBorder="1" applyAlignment="1">
      <alignment vertical="center" wrapText="1"/>
    </xf>
    <xf numFmtId="0" fontId="70" fillId="18" borderId="22" xfId="0" applyFont="1" applyFill="1" applyBorder="1" applyAlignment="1">
      <alignment vertical="center" wrapText="1"/>
    </xf>
    <xf numFmtId="0" fontId="0" fillId="0" borderId="10" xfId="0" applyBorder="1" applyAlignment="1">
      <alignment/>
    </xf>
    <xf numFmtId="0" fontId="68" fillId="21" borderId="24" xfId="0" applyFont="1" applyFill="1" applyBorder="1" applyAlignment="1">
      <alignment horizontal="left" vertical="center"/>
    </xf>
    <xf numFmtId="0" fontId="68" fillId="21" borderId="13" xfId="0" applyFont="1" applyFill="1" applyBorder="1" applyAlignment="1">
      <alignment horizontal="left" vertical="center"/>
    </xf>
    <xf numFmtId="170" fontId="69" fillId="0" borderId="13" xfId="0" applyNumberFormat="1" applyFont="1" applyBorder="1" applyAlignment="1">
      <alignment horizontal="right" vertical="center"/>
    </xf>
    <xf numFmtId="170" fontId="69" fillId="0" borderId="14" xfId="0" applyNumberFormat="1" applyFont="1" applyBorder="1" applyAlignment="1">
      <alignment horizontal="right" vertical="center"/>
    </xf>
    <xf numFmtId="170" fontId="67" fillId="20" borderId="11" xfId="0" applyNumberFormat="1" applyFont="1" applyFill="1" applyBorder="1" applyAlignment="1">
      <alignment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68" fillId="21" borderId="28" xfId="0" applyFont="1" applyFill="1" applyBorder="1" applyAlignment="1">
      <alignment horizontal="left" vertical="center"/>
    </xf>
    <xf numFmtId="0" fontId="68" fillId="21" borderId="29" xfId="0" applyFont="1" applyFill="1" applyBorder="1" applyAlignment="1">
      <alignment horizontal="left" vertical="center"/>
    </xf>
    <xf numFmtId="0" fontId="0" fillId="0" borderId="30" xfId="0" applyBorder="1" applyAlignment="1">
      <alignment/>
    </xf>
    <xf numFmtId="170" fontId="67" fillId="20" borderId="31" xfId="0" applyNumberFormat="1" applyFont="1" applyFill="1" applyBorder="1" applyAlignment="1">
      <alignment vertical="center"/>
    </xf>
    <xf numFmtId="0" fontId="0" fillId="0" borderId="32" xfId="0" applyBorder="1" applyAlignment="1">
      <alignment/>
    </xf>
    <xf numFmtId="3" fontId="67" fillId="20" borderId="19" xfId="0" applyNumberFormat="1" applyFont="1" applyFill="1" applyBorder="1" applyAlignment="1">
      <alignment vertical="center"/>
    </xf>
    <xf numFmtId="0" fontId="0" fillId="0" borderId="33" xfId="0" applyBorder="1" applyAlignment="1">
      <alignment/>
    </xf>
    <xf numFmtId="170" fontId="67" fillId="20" borderId="34" xfId="0" applyNumberFormat="1" applyFont="1" applyFill="1" applyBorder="1" applyAlignment="1">
      <alignment vertical="center"/>
    </xf>
    <xf numFmtId="170" fontId="67" fillId="20" borderId="19" xfId="0" applyNumberFormat="1" applyFont="1" applyFill="1" applyBorder="1" applyAlignment="1">
      <alignment vertical="center"/>
    </xf>
    <xf numFmtId="0" fontId="71" fillId="18" borderId="0" xfId="0" applyFont="1" applyFill="1" applyAlignment="1">
      <alignment horizontal="lef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66" fillId="19" borderId="38" xfId="0" applyFont="1" applyFill="1" applyBorder="1" applyAlignment="1">
      <alignment horizontal="center" vertical="center" wrapText="1"/>
    </xf>
    <xf numFmtId="0" fontId="66" fillId="19" borderId="36" xfId="0" applyFont="1" applyFill="1" applyBorder="1" applyAlignment="1">
      <alignment horizontal="center" vertical="center" wrapText="1"/>
    </xf>
    <xf numFmtId="3" fontId="0" fillId="0" borderId="10" xfId="0" applyNumberFormat="1" applyBorder="1" applyAlignment="1">
      <alignment/>
    </xf>
    <xf numFmtId="3" fontId="69" fillId="0" borderId="14" xfId="0" applyNumberFormat="1" applyFont="1" applyBorder="1" applyAlignment="1">
      <alignment horizontal="center" vertical="center"/>
    </xf>
    <xf numFmtId="0" fontId="23" fillId="0" borderId="36" xfId="0" applyFont="1" applyBorder="1" applyAlignment="1">
      <alignment/>
    </xf>
    <xf numFmtId="0" fontId="23" fillId="0" borderId="10" xfId="0" applyFont="1" applyBorder="1" applyAlignment="1">
      <alignment/>
    </xf>
    <xf numFmtId="0" fontId="23" fillId="0" borderId="37" xfId="0" applyFont="1" applyBorder="1" applyAlignment="1">
      <alignment/>
    </xf>
    <xf numFmtId="0" fontId="23" fillId="0" borderId="26" xfId="0" applyFont="1" applyBorder="1" applyAlignment="1">
      <alignment/>
    </xf>
    <xf numFmtId="0" fontId="23" fillId="0" borderId="10" xfId="0" applyFont="1" applyBorder="1" applyAlignment="1">
      <alignment horizontal="left"/>
    </xf>
    <xf numFmtId="3" fontId="26" fillId="18" borderId="0" xfId="0" applyNumberFormat="1" applyFont="1" applyFill="1" applyAlignment="1" applyProtection="1">
      <alignment horizontal="center" vertical="center"/>
      <protection/>
    </xf>
    <xf numFmtId="3" fontId="26" fillId="18" borderId="0" xfId="0" applyNumberFormat="1" applyFont="1" applyFill="1" applyAlignment="1">
      <alignment vertical="center"/>
    </xf>
    <xf numFmtId="3" fontId="26" fillId="18" borderId="0" xfId="0" applyNumberFormat="1" applyFont="1" applyFill="1" applyBorder="1" applyAlignment="1" applyProtection="1">
      <alignment horizontal="right" vertical="center"/>
      <protection/>
    </xf>
    <xf numFmtId="0" fontId="72" fillId="18" borderId="0" xfId="0" applyFont="1" applyFill="1" applyAlignment="1">
      <alignment horizontal="left"/>
    </xf>
    <xf numFmtId="0" fontId="0" fillId="0" borderId="11" xfId="0" applyBorder="1" applyAlignment="1">
      <alignment/>
    </xf>
    <xf numFmtId="0" fontId="0" fillId="0" borderId="17" xfId="0" applyBorder="1" applyAlignment="1">
      <alignment/>
    </xf>
    <xf numFmtId="0" fontId="0" fillId="0" borderId="39" xfId="0" applyBorder="1" applyAlignment="1">
      <alignment/>
    </xf>
    <xf numFmtId="3" fontId="69" fillId="0" borderId="11" xfId="0" applyNumberFormat="1" applyFont="1" applyBorder="1" applyAlignment="1">
      <alignment horizontal="right" vertical="center"/>
    </xf>
    <xf numFmtId="3" fontId="69" fillId="0" borderId="11" xfId="0" applyNumberFormat="1" applyFont="1" applyBorder="1" applyAlignment="1">
      <alignment horizontal="center" vertical="center"/>
    </xf>
    <xf numFmtId="170" fontId="69" fillId="0" borderId="24" xfId="0" applyNumberFormat="1" applyFont="1" applyBorder="1" applyAlignment="1">
      <alignment horizontal="right" vertical="center"/>
    </xf>
    <xf numFmtId="170" fontId="69" fillId="0" borderId="14" xfId="0" applyNumberFormat="1" applyFont="1" applyBorder="1" applyAlignment="1">
      <alignment horizontal="center" vertical="center"/>
    </xf>
    <xf numFmtId="0" fontId="0" fillId="0" borderId="40" xfId="0" applyBorder="1" applyAlignment="1">
      <alignment/>
    </xf>
    <xf numFmtId="0" fontId="66" fillId="19" borderId="41" xfId="0" applyFont="1" applyFill="1" applyBorder="1" applyAlignment="1">
      <alignment horizontal="center" vertical="center" wrapText="1"/>
    </xf>
    <xf numFmtId="0" fontId="0" fillId="0" borderId="42" xfId="0" applyBorder="1" applyAlignment="1">
      <alignment/>
    </xf>
    <xf numFmtId="0" fontId="0" fillId="0" borderId="18" xfId="0" applyBorder="1" applyAlignment="1">
      <alignment/>
    </xf>
    <xf numFmtId="0" fontId="72" fillId="18" borderId="0" xfId="0" applyFont="1" applyFill="1" applyAlignment="1">
      <alignment/>
    </xf>
    <xf numFmtId="0" fontId="0" fillId="0" borderId="43" xfId="0" applyBorder="1" applyAlignment="1">
      <alignment/>
    </xf>
    <xf numFmtId="0" fontId="0" fillId="0" borderId="44" xfId="0" applyBorder="1" applyAlignment="1">
      <alignment/>
    </xf>
    <xf numFmtId="170" fontId="67" fillId="20" borderId="15" xfId="0" applyNumberFormat="1" applyFont="1" applyFill="1" applyBorder="1" applyAlignment="1">
      <alignment vertical="center"/>
    </xf>
    <xf numFmtId="0" fontId="23" fillId="0" borderId="14" xfId="0" applyFont="1" applyBorder="1" applyAlignment="1">
      <alignment horizontal="left"/>
    </xf>
    <xf numFmtId="170" fontId="23" fillId="0" borderId="14" xfId="0" applyNumberFormat="1" applyFont="1" applyBorder="1" applyAlignment="1">
      <alignment/>
    </xf>
    <xf numFmtId="170" fontId="23" fillId="0" borderId="45" xfId="0" applyNumberFormat="1" applyFont="1" applyBorder="1" applyAlignment="1">
      <alignment/>
    </xf>
    <xf numFmtId="0" fontId="23" fillId="0" borderId="14" xfId="0" applyFont="1" applyBorder="1" applyAlignment="1">
      <alignment/>
    </xf>
    <xf numFmtId="3" fontId="67" fillId="20" borderId="44" xfId="0" applyNumberFormat="1" applyFont="1" applyFill="1" applyBorder="1" applyAlignment="1">
      <alignment vertical="center"/>
    </xf>
    <xf numFmtId="0" fontId="0" fillId="0" borderId="46" xfId="0" applyBorder="1" applyAlignment="1">
      <alignment/>
    </xf>
    <xf numFmtId="3" fontId="23" fillId="0" borderId="26" xfId="0" applyNumberFormat="1" applyFont="1" applyBorder="1" applyAlignment="1">
      <alignment/>
    </xf>
    <xf numFmtId="170" fontId="23" fillId="0" borderId="26" xfId="0" applyNumberFormat="1" applyFont="1" applyBorder="1" applyAlignment="1">
      <alignment/>
    </xf>
    <xf numFmtId="170" fontId="67" fillId="20" borderId="44" xfId="0" applyNumberFormat="1" applyFont="1" applyFill="1" applyBorder="1" applyAlignment="1">
      <alignment vertical="center"/>
    </xf>
    <xf numFmtId="170" fontId="67" fillId="20" borderId="46" xfId="0" applyNumberFormat="1" applyFont="1" applyFill="1" applyBorder="1" applyAlignment="1">
      <alignment vertical="center"/>
    </xf>
    <xf numFmtId="0" fontId="0" fillId="0" borderId="47" xfId="0" applyBorder="1" applyAlignment="1">
      <alignment/>
    </xf>
    <xf numFmtId="0" fontId="66" fillId="19" borderId="48" xfId="0" applyFont="1" applyFill="1" applyBorder="1" applyAlignment="1">
      <alignment horizontal="center" vertical="center" wrapText="1"/>
    </xf>
    <xf numFmtId="0" fontId="0" fillId="0" borderId="49" xfId="0" applyBorder="1" applyAlignment="1">
      <alignment/>
    </xf>
    <xf numFmtId="0" fontId="73" fillId="18" borderId="0" xfId="0" applyFont="1" applyFill="1" applyAlignment="1">
      <alignment horizontal="left"/>
    </xf>
    <xf numFmtId="0" fontId="0" fillId="21" borderId="10" xfId="0" applyFill="1" applyBorder="1" applyAlignment="1">
      <alignment/>
    </xf>
    <xf numFmtId="0" fontId="67" fillId="21" borderId="19" xfId="0" applyFont="1" applyFill="1" applyBorder="1" applyAlignment="1">
      <alignment horizontal="right" vertical="center"/>
    </xf>
    <xf numFmtId="0" fontId="0" fillId="0" borderId="50" xfId="0" applyBorder="1" applyAlignment="1">
      <alignment/>
    </xf>
    <xf numFmtId="0" fontId="66" fillId="19" borderId="51" xfId="0" applyFont="1" applyFill="1" applyBorder="1" applyAlignment="1">
      <alignment horizontal="right" vertical="center"/>
    </xf>
    <xf numFmtId="0" fontId="66" fillId="21" borderId="52" xfId="0" applyFont="1" applyFill="1" applyBorder="1" applyAlignment="1">
      <alignment horizontal="left" vertical="center"/>
    </xf>
    <xf numFmtId="0" fontId="66" fillId="21" borderId="0" xfId="0" applyFont="1" applyFill="1" applyBorder="1" applyAlignment="1">
      <alignment horizontal="left" vertical="center"/>
    </xf>
    <xf numFmtId="0" fontId="66" fillId="21" borderId="0" xfId="0" applyFont="1" applyFill="1" applyBorder="1" applyAlignment="1">
      <alignment horizontal="right" vertical="center"/>
    </xf>
    <xf numFmtId="0" fontId="68" fillId="21" borderId="52" xfId="0" applyFont="1" applyFill="1" applyBorder="1" applyAlignment="1">
      <alignment horizontal="left" vertical="center"/>
    </xf>
    <xf numFmtId="0" fontId="68" fillId="21" borderId="0" xfId="0" applyFont="1" applyFill="1" applyBorder="1" applyAlignment="1">
      <alignment horizontal="left" vertical="center"/>
    </xf>
    <xf numFmtId="3" fontId="69" fillId="0" borderId="0" xfId="0" applyNumberFormat="1" applyFont="1" applyBorder="1" applyAlignment="1">
      <alignment horizontal="right" vertical="center"/>
    </xf>
    <xf numFmtId="3" fontId="69" fillId="0" borderId="53" xfId="0" applyNumberFormat="1" applyFont="1" applyBorder="1" applyAlignment="1">
      <alignment horizontal="right" vertical="center"/>
    </xf>
    <xf numFmtId="3" fontId="69" fillId="0" borderId="54" xfId="0" applyNumberFormat="1" applyFont="1" applyBorder="1" applyAlignment="1">
      <alignment horizontal="right" vertical="center"/>
    </xf>
    <xf numFmtId="3" fontId="69" fillId="0" borderId="55" xfId="0" applyNumberFormat="1" applyFont="1" applyBorder="1" applyAlignment="1">
      <alignment horizontal="right" vertical="center"/>
    </xf>
    <xf numFmtId="3" fontId="69" fillId="0" borderId="56" xfId="0" applyNumberFormat="1" applyFont="1" applyBorder="1" applyAlignment="1">
      <alignment horizontal="right" vertical="center"/>
    </xf>
    <xf numFmtId="3" fontId="69" fillId="0" borderId="50" xfId="0" applyNumberFormat="1" applyFont="1" applyBorder="1" applyAlignment="1">
      <alignment horizontal="right" vertical="center"/>
    </xf>
    <xf numFmtId="0" fontId="0" fillId="0" borderId="57" xfId="0" applyBorder="1" applyAlignment="1">
      <alignment/>
    </xf>
    <xf numFmtId="3" fontId="0" fillId="0" borderId="50" xfId="0" applyNumberFormat="1" applyBorder="1" applyAlignment="1">
      <alignment/>
    </xf>
    <xf numFmtId="0" fontId="71" fillId="18" borderId="0" xfId="0" applyFont="1" applyFill="1" applyAlignment="1">
      <alignment/>
    </xf>
    <xf numFmtId="0" fontId="71" fillId="21" borderId="0" xfId="0" applyFont="1" applyFill="1" applyAlignment="1">
      <alignment/>
    </xf>
    <xf numFmtId="0" fontId="0" fillId="21" borderId="47" xfId="0" applyFill="1" applyBorder="1" applyAlignment="1">
      <alignment/>
    </xf>
    <xf numFmtId="170" fontId="0" fillId="0" borderId="10" xfId="0" applyNumberFormat="1" applyBorder="1" applyAlignment="1">
      <alignment/>
    </xf>
    <xf numFmtId="170" fontId="66" fillId="19" borderId="12" xfId="0" applyNumberFormat="1" applyFont="1" applyFill="1" applyBorder="1" applyAlignment="1">
      <alignment horizontal="right" vertical="center"/>
    </xf>
    <xf numFmtId="3" fontId="23" fillId="0" borderId="11" xfId="0" applyNumberFormat="1" applyFont="1" applyBorder="1" applyAlignment="1">
      <alignment/>
    </xf>
    <xf numFmtId="0" fontId="1" fillId="18" borderId="0" xfId="0" applyFont="1" applyFill="1" applyAlignment="1">
      <alignment/>
    </xf>
    <xf numFmtId="170" fontId="67" fillId="20" borderId="44" xfId="0" applyNumberFormat="1" applyFont="1" applyFill="1" applyBorder="1" applyAlignment="1">
      <alignment horizontal="right" vertical="center"/>
    </xf>
    <xf numFmtId="170" fontId="0" fillId="0" borderId="32" xfId="0" applyNumberFormat="1" applyBorder="1" applyAlignment="1">
      <alignment/>
    </xf>
    <xf numFmtId="170" fontId="0" fillId="0" borderId="50" xfId="0" applyNumberFormat="1" applyBorder="1" applyAlignment="1">
      <alignment/>
    </xf>
    <xf numFmtId="170" fontId="66" fillId="19" borderId="51" xfId="0" applyNumberFormat="1" applyFont="1" applyFill="1" applyBorder="1" applyAlignment="1">
      <alignment horizontal="right" vertical="center"/>
    </xf>
    <xf numFmtId="170" fontId="66" fillId="21" borderId="52" xfId="0" applyNumberFormat="1" applyFont="1" applyFill="1" applyBorder="1" applyAlignment="1">
      <alignment horizontal="left" vertical="center"/>
    </xf>
    <xf numFmtId="170" fontId="66" fillId="21" borderId="0" xfId="0" applyNumberFormat="1" applyFont="1" applyFill="1" applyBorder="1" applyAlignment="1">
      <alignment horizontal="left" vertical="center"/>
    </xf>
    <xf numFmtId="170" fontId="66" fillId="21" borderId="0" xfId="0" applyNumberFormat="1" applyFont="1" applyFill="1" applyBorder="1" applyAlignment="1">
      <alignment horizontal="right" vertical="center"/>
    </xf>
    <xf numFmtId="170" fontId="68" fillId="21" borderId="52" xfId="0" applyNumberFormat="1" applyFont="1" applyFill="1" applyBorder="1" applyAlignment="1">
      <alignment horizontal="left" vertical="center"/>
    </xf>
    <xf numFmtId="170" fontId="68" fillId="21" borderId="0" xfId="0" applyNumberFormat="1" applyFont="1" applyFill="1" applyBorder="1" applyAlignment="1">
      <alignment horizontal="left" vertical="center"/>
    </xf>
    <xf numFmtId="170" fontId="69" fillId="0" borderId="56" xfId="0" applyNumberFormat="1" applyFont="1" applyBorder="1" applyAlignment="1">
      <alignment horizontal="right" vertical="center"/>
    </xf>
    <xf numFmtId="170" fontId="69" fillId="0" borderId="0" xfId="0" applyNumberFormat="1" applyFont="1" applyBorder="1" applyAlignment="1">
      <alignment horizontal="right" vertical="center"/>
    </xf>
    <xf numFmtId="170" fontId="69" fillId="0" borderId="55" xfId="0" applyNumberFormat="1" applyFont="1" applyBorder="1" applyAlignment="1">
      <alignment horizontal="right" vertical="center"/>
    </xf>
    <xf numFmtId="170" fontId="69" fillId="0" borderId="50" xfId="0" applyNumberFormat="1" applyFont="1" applyBorder="1" applyAlignment="1">
      <alignment horizontal="right" vertical="center"/>
    </xf>
    <xf numFmtId="170" fontId="69" fillId="0" borderId="53" xfId="0" applyNumberFormat="1" applyFont="1" applyBorder="1" applyAlignment="1">
      <alignment horizontal="right" vertical="center"/>
    </xf>
    <xf numFmtId="170" fontId="69" fillId="0" borderId="54" xfId="0" applyNumberFormat="1" applyFont="1" applyBorder="1" applyAlignment="1">
      <alignment horizontal="right" vertical="center"/>
    </xf>
    <xf numFmtId="3" fontId="69" fillId="21" borderId="13" xfId="0" applyNumberFormat="1" applyFont="1" applyFill="1" applyBorder="1" applyAlignment="1">
      <alignment horizontal="right" vertical="center"/>
    </xf>
    <xf numFmtId="0" fontId="0" fillId="21" borderId="35" xfId="0" applyFill="1" applyBorder="1" applyAlignment="1">
      <alignment/>
    </xf>
    <xf numFmtId="0" fontId="0" fillId="21" borderId="26" xfId="0" applyFill="1" applyBorder="1" applyAlignment="1">
      <alignment/>
    </xf>
    <xf numFmtId="0" fontId="29" fillId="18" borderId="0" xfId="0" applyFont="1" applyFill="1" applyBorder="1" applyAlignment="1">
      <alignment vertical="center"/>
    </xf>
    <xf numFmtId="0" fontId="0" fillId="21" borderId="36" xfId="0" applyFill="1" applyBorder="1" applyAlignment="1">
      <alignment/>
    </xf>
    <xf numFmtId="0" fontId="71" fillId="18" borderId="0" xfId="0" applyFont="1" applyFill="1" applyAlignment="1">
      <alignment horizontal="left" vertical="center"/>
    </xf>
    <xf numFmtId="3" fontId="23" fillId="21" borderId="26" xfId="0" applyNumberFormat="1" applyFont="1" applyFill="1" applyBorder="1" applyAlignment="1">
      <alignment/>
    </xf>
    <xf numFmtId="170" fontId="23" fillId="21" borderId="26" xfId="0" applyNumberFormat="1" applyFont="1" applyFill="1" applyBorder="1" applyAlignment="1">
      <alignment/>
    </xf>
    <xf numFmtId="3" fontId="69" fillId="21" borderId="14" xfId="0" applyNumberFormat="1" applyFont="1" applyFill="1" applyBorder="1" applyAlignment="1">
      <alignment horizontal="right" vertical="center"/>
    </xf>
    <xf numFmtId="170" fontId="69" fillId="21" borderId="13" xfId="0" applyNumberFormat="1" applyFont="1" applyFill="1" applyBorder="1" applyAlignment="1">
      <alignment horizontal="right" vertical="center"/>
    </xf>
    <xf numFmtId="4" fontId="0" fillId="21" borderId="10" xfId="0" applyNumberFormat="1" applyFill="1" applyBorder="1" applyAlignment="1">
      <alignment horizontal="left" wrapText="1"/>
    </xf>
    <xf numFmtId="4" fontId="0" fillId="21" borderId="58" xfId="0" applyNumberFormat="1" applyFill="1" applyBorder="1" applyAlignment="1">
      <alignment horizontal="left" wrapText="1"/>
    </xf>
    <xf numFmtId="0" fontId="74" fillId="0" borderId="15" xfId="0" applyFont="1" applyBorder="1" applyAlignment="1">
      <alignment/>
    </xf>
    <xf numFmtId="0" fontId="74" fillId="0" borderId="0" xfId="0" applyFont="1" applyBorder="1" applyAlignment="1">
      <alignment/>
    </xf>
    <xf numFmtId="0" fontId="75" fillId="0" borderId="11" xfId="0" applyFont="1" applyBorder="1" applyAlignment="1">
      <alignment vertical="distributed" wrapText="1"/>
    </xf>
    <xf numFmtId="0" fontId="76" fillId="0" borderId="11" xfId="0" applyFont="1" applyBorder="1" applyAlignment="1" quotePrefix="1">
      <alignment horizontal="justify" vertical="center" wrapText="1"/>
    </xf>
    <xf numFmtId="0" fontId="76" fillId="0" borderId="11" xfId="0" applyFont="1" applyBorder="1" applyAlignment="1">
      <alignment/>
    </xf>
    <xf numFmtId="0" fontId="77" fillId="0" borderId="11" xfId="46" applyFont="1" applyBorder="1" applyAlignment="1" applyProtection="1">
      <alignment/>
      <protection/>
    </xf>
    <xf numFmtId="0" fontId="23" fillId="0" borderId="0" xfId="0" applyFont="1" applyBorder="1" applyAlignment="1">
      <alignment/>
    </xf>
    <xf numFmtId="0" fontId="0" fillId="0" borderId="59" xfId="0" applyBorder="1" applyAlignment="1">
      <alignment/>
    </xf>
    <xf numFmtId="0" fontId="0" fillId="0" borderId="11" xfId="0" applyFont="1" applyBorder="1" applyAlignment="1">
      <alignment/>
    </xf>
    <xf numFmtId="170" fontId="0" fillId="21" borderId="10" xfId="0" applyNumberFormat="1" applyFont="1" applyFill="1" applyBorder="1" applyAlignment="1">
      <alignment/>
    </xf>
    <xf numFmtId="0" fontId="0" fillId="0" borderId="10" xfId="0" applyFont="1" applyBorder="1" applyAlignment="1">
      <alignment/>
    </xf>
    <xf numFmtId="0" fontId="0" fillId="21" borderId="60" xfId="0" applyFill="1" applyBorder="1" applyAlignment="1">
      <alignment/>
    </xf>
    <xf numFmtId="0" fontId="66" fillId="19" borderId="61" xfId="0" applyFont="1" applyFill="1" applyBorder="1" applyAlignment="1">
      <alignment horizontal="right" vertical="center"/>
    </xf>
    <xf numFmtId="0" fontId="0" fillId="0" borderId="60" xfId="0" applyBorder="1" applyAlignment="1">
      <alignment/>
    </xf>
    <xf numFmtId="0" fontId="0" fillId="21" borderId="27" xfId="0" applyFill="1" applyBorder="1" applyAlignment="1">
      <alignment/>
    </xf>
    <xf numFmtId="0" fontId="3" fillId="18" borderId="62" xfId="0" applyFont="1" applyFill="1" applyBorder="1" applyAlignment="1">
      <alignment/>
    </xf>
    <xf numFmtId="0" fontId="0" fillId="21" borderId="63" xfId="0" applyFill="1" applyBorder="1" applyAlignment="1">
      <alignment/>
    </xf>
    <xf numFmtId="0" fontId="29" fillId="18" borderId="64" xfId="0" applyFont="1" applyFill="1" applyBorder="1" applyAlignment="1">
      <alignment vertical="center"/>
    </xf>
    <xf numFmtId="170" fontId="66" fillId="19" borderId="61" xfId="0" applyNumberFormat="1" applyFont="1" applyFill="1" applyBorder="1" applyAlignment="1">
      <alignment horizontal="right" vertical="center"/>
    </xf>
    <xf numFmtId="0" fontId="0" fillId="21" borderId="10" xfId="0" applyFont="1" applyFill="1" applyBorder="1" applyAlignment="1">
      <alignment/>
    </xf>
    <xf numFmtId="170" fontId="66" fillId="19" borderId="65" xfId="0" applyNumberFormat="1" applyFont="1" applyFill="1" applyBorder="1" applyAlignment="1">
      <alignment horizontal="right" vertical="center"/>
    </xf>
    <xf numFmtId="0" fontId="0" fillId="0" borderId="66" xfId="0" applyBorder="1" applyAlignment="1">
      <alignment/>
    </xf>
    <xf numFmtId="0" fontId="0" fillId="0" borderId="67" xfId="0" applyBorder="1" applyAlignment="1">
      <alignment/>
    </xf>
    <xf numFmtId="0" fontId="3" fillId="18" borderId="68" xfId="0" applyFont="1" applyFill="1" applyBorder="1" applyAlignment="1">
      <alignment/>
    </xf>
    <xf numFmtId="0" fontId="66" fillId="19" borderId="69" xfId="0" applyFont="1" applyFill="1" applyBorder="1" applyAlignment="1">
      <alignment horizontal="center" vertical="center" wrapText="1"/>
    </xf>
    <xf numFmtId="170" fontId="67" fillId="20" borderId="70" xfId="0" applyNumberFormat="1" applyFont="1" applyFill="1" applyBorder="1" applyAlignment="1">
      <alignment horizontal="right" vertical="center"/>
    </xf>
    <xf numFmtId="3" fontId="66" fillId="19" borderId="51" xfId="0" applyNumberFormat="1" applyFont="1" applyFill="1" applyBorder="1" applyAlignment="1">
      <alignment horizontal="right" vertical="center"/>
    </xf>
    <xf numFmtId="3" fontId="66" fillId="19" borderId="12" xfId="0" applyNumberFormat="1" applyFont="1" applyFill="1" applyBorder="1" applyAlignment="1">
      <alignment horizontal="right" vertical="center"/>
    </xf>
    <xf numFmtId="170" fontId="23" fillId="0" borderId="11" xfId="0" applyNumberFormat="1" applyFont="1" applyBorder="1" applyAlignment="1">
      <alignment/>
    </xf>
    <xf numFmtId="3" fontId="67" fillId="20" borderId="19" xfId="0" applyNumberFormat="1" applyFont="1" applyFill="1" applyBorder="1" applyAlignment="1">
      <alignment horizontal="right" vertical="center"/>
    </xf>
    <xf numFmtId="0" fontId="0" fillId="21" borderId="33" xfId="0" applyFill="1" applyBorder="1" applyAlignment="1">
      <alignment/>
    </xf>
    <xf numFmtId="170" fontId="0" fillId="21" borderId="10" xfId="0" applyNumberFormat="1" applyFill="1" applyBorder="1" applyAlignment="1">
      <alignment/>
    </xf>
    <xf numFmtId="3" fontId="67" fillId="20" borderId="44" xfId="0" applyNumberFormat="1" applyFont="1" applyFill="1" applyBorder="1" applyAlignment="1">
      <alignment horizontal="right" vertical="center"/>
    </xf>
    <xf numFmtId="170" fontId="0" fillId="0" borderId="67" xfId="0" applyNumberFormat="1" applyBorder="1" applyAlignment="1">
      <alignment/>
    </xf>
    <xf numFmtId="173" fontId="0" fillId="0" borderId="10" xfId="0" applyNumberFormat="1" applyBorder="1" applyAlignment="1">
      <alignment/>
    </xf>
    <xf numFmtId="0" fontId="66" fillId="19" borderId="71" xfId="0" applyFont="1" applyFill="1" applyBorder="1" applyAlignment="1">
      <alignment vertical="center"/>
    </xf>
    <xf numFmtId="0" fontId="66" fillId="19" borderId="72" xfId="0" applyFont="1" applyFill="1" applyBorder="1" applyAlignment="1">
      <alignment vertical="center"/>
    </xf>
    <xf numFmtId="0" fontId="66" fillId="19" borderId="73" xfId="0" applyFont="1" applyFill="1" applyBorder="1" applyAlignment="1">
      <alignment vertical="center"/>
    </xf>
    <xf numFmtId="0" fontId="66" fillId="19" borderId="74" xfId="0" applyFont="1" applyFill="1" applyBorder="1" applyAlignment="1">
      <alignment vertical="center"/>
    </xf>
    <xf numFmtId="0" fontId="66" fillId="19" borderId="75" xfId="0" applyFont="1" applyFill="1" applyBorder="1" applyAlignment="1">
      <alignment vertical="center"/>
    </xf>
    <xf numFmtId="0" fontId="66" fillId="19" borderId="76" xfId="0" applyFont="1" applyFill="1" applyBorder="1" applyAlignment="1">
      <alignment vertical="center"/>
    </xf>
    <xf numFmtId="0" fontId="78" fillId="0" borderId="10" xfId="0" applyFont="1" applyBorder="1" applyAlignment="1">
      <alignment/>
    </xf>
    <xf numFmtId="4" fontId="0" fillId="0" borderId="0" xfId="0" applyNumberFormat="1" applyAlignment="1">
      <alignment horizontal="right" vertical="center"/>
    </xf>
    <xf numFmtId="0" fontId="68" fillId="21" borderId="24" xfId="0" applyFont="1" applyFill="1" applyBorder="1" applyAlignment="1">
      <alignment horizontal="left" vertical="center"/>
    </xf>
    <xf numFmtId="0" fontId="68" fillId="21" borderId="13" xfId="0" applyFont="1" applyFill="1" applyBorder="1" applyAlignment="1">
      <alignment horizontal="left" vertical="center"/>
    </xf>
    <xf numFmtId="170" fontId="69" fillId="22" borderId="14" xfId="0" applyNumberFormat="1" applyFont="1" applyFill="1" applyBorder="1" applyAlignment="1">
      <alignment horizontal="right" vertical="center"/>
    </xf>
    <xf numFmtId="3" fontId="69" fillId="22" borderId="14" xfId="0" applyNumberFormat="1" applyFont="1" applyFill="1" applyBorder="1" applyAlignment="1">
      <alignment horizontal="right" vertical="center"/>
    </xf>
    <xf numFmtId="3" fontId="67" fillId="20" borderId="11" xfId="0" applyNumberFormat="1" applyFont="1" applyFill="1" applyBorder="1" applyAlignment="1">
      <alignment horizontal="right" vertical="center"/>
    </xf>
    <xf numFmtId="0" fontId="36" fillId="21" borderId="10" xfId="0" applyFont="1" applyFill="1" applyBorder="1" applyAlignment="1">
      <alignment/>
    </xf>
    <xf numFmtId="0" fontId="79" fillId="21" borderId="10" xfId="0" applyFont="1" applyFill="1" applyBorder="1" applyAlignment="1">
      <alignment/>
    </xf>
    <xf numFmtId="0" fontId="37" fillId="21" borderId="11" xfId="0" applyFont="1" applyFill="1" applyBorder="1" applyAlignment="1">
      <alignment/>
    </xf>
    <xf numFmtId="0" fontId="80" fillId="21" borderId="11" xfId="0" applyFont="1" applyFill="1" applyBorder="1" applyAlignment="1">
      <alignment/>
    </xf>
    <xf numFmtId="0" fontId="68" fillId="21" borderId="24" xfId="0" applyFont="1" applyFill="1" applyBorder="1" applyAlignment="1">
      <alignment horizontal="left" vertical="center"/>
    </xf>
    <xf numFmtId="0" fontId="68" fillId="21" borderId="13" xfId="0" applyFont="1" applyFill="1" applyBorder="1" applyAlignment="1">
      <alignment horizontal="left" vertical="center"/>
    </xf>
    <xf numFmtId="1" fontId="69" fillId="21" borderId="14" xfId="0" applyNumberFormat="1" applyFont="1" applyFill="1" applyBorder="1" applyAlignment="1">
      <alignment horizontal="right" vertical="center"/>
    </xf>
    <xf numFmtId="1" fontId="69" fillId="22" borderId="14" xfId="0" applyNumberFormat="1" applyFont="1" applyFill="1" applyBorder="1" applyAlignment="1">
      <alignment horizontal="right" vertical="center"/>
    </xf>
    <xf numFmtId="1" fontId="69" fillId="0" borderId="14" xfId="0" applyNumberFormat="1" applyFont="1" applyBorder="1" applyAlignment="1">
      <alignment horizontal="right" vertical="center"/>
    </xf>
    <xf numFmtId="3" fontId="81" fillId="22" borderId="14" xfId="0" applyNumberFormat="1" applyFont="1" applyFill="1" applyBorder="1" applyAlignment="1">
      <alignment horizontal="right" vertical="center"/>
    </xf>
    <xf numFmtId="170" fontId="69" fillId="21" borderId="14" xfId="0" applyNumberFormat="1" applyFont="1" applyFill="1" applyBorder="1" applyAlignment="1">
      <alignment horizontal="right" vertical="center"/>
    </xf>
    <xf numFmtId="170" fontId="0" fillId="0" borderId="11" xfId="0" applyNumberFormat="1" applyBorder="1" applyAlignment="1">
      <alignment/>
    </xf>
    <xf numFmtId="0" fontId="82" fillId="0" borderId="27" xfId="0" applyFont="1" applyBorder="1" applyAlignment="1">
      <alignment/>
    </xf>
    <xf numFmtId="0" fontId="82" fillId="0" borderId="36" xfId="0" applyFont="1" applyBorder="1" applyAlignment="1">
      <alignment/>
    </xf>
    <xf numFmtId="0" fontId="82" fillId="0" borderId="50" xfId="0" applyFont="1" applyBorder="1" applyAlignment="1">
      <alignment/>
    </xf>
    <xf numFmtId="0" fontId="83" fillId="21" borderId="0" xfId="0" applyFont="1" applyFill="1" applyBorder="1" applyAlignment="1">
      <alignment horizontal="right" vertical="center"/>
    </xf>
    <xf numFmtId="3" fontId="84" fillId="0" borderId="50" xfId="0" applyNumberFormat="1" applyFont="1" applyBorder="1" applyAlignment="1">
      <alignment horizontal="right" vertical="center"/>
    </xf>
    <xf numFmtId="3" fontId="84" fillId="0" borderId="54" xfId="0" applyNumberFormat="1" applyFont="1" applyBorder="1" applyAlignment="1">
      <alignment horizontal="right" vertical="center"/>
    </xf>
    <xf numFmtId="3" fontId="82" fillId="0" borderId="10" xfId="0" applyNumberFormat="1" applyFont="1" applyBorder="1" applyAlignment="1">
      <alignment/>
    </xf>
    <xf numFmtId="0" fontId="82" fillId="0" borderId="10" xfId="0" applyFont="1" applyBorder="1" applyAlignment="1">
      <alignment/>
    </xf>
    <xf numFmtId="0" fontId="85" fillId="18" borderId="0" xfId="0" applyFont="1" applyFill="1" applyAlignment="1">
      <alignment/>
    </xf>
    <xf numFmtId="3" fontId="84" fillId="0" borderId="55" xfId="0" applyNumberFormat="1" applyFont="1" applyBorder="1" applyAlignment="1">
      <alignment horizontal="right" vertical="center"/>
    </xf>
    <xf numFmtId="3" fontId="84" fillId="0" borderId="0" xfId="0" applyNumberFormat="1" applyFont="1" applyBorder="1" applyAlignment="1">
      <alignment horizontal="right" vertical="center"/>
    </xf>
    <xf numFmtId="0" fontId="69" fillId="0" borderId="13" xfId="0" applyNumberFormat="1" applyFont="1" applyBorder="1" applyAlignment="1">
      <alignment horizontal="right" vertical="center"/>
    </xf>
    <xf numFmtId="3" fontId="86" fillId="22" borderId="14" xfId="0" applyNumberFormat="1" applyFont="1" applyFill="1" applyBorder="1" applyAlignment="1">
      <alignment horizontal="right" vertical="center"/>
    </xf>
    <xf numFmtId="0" fontId="74" fillId="0" borderId="15" xfId="0" applyFont="1" applyBorder="1" applyAlignment="1">
      <alignment horizontal="center"/>
    </xf>
    <xf numFmtId="0" fontId="74" fillId="0" borderId="0" xfId="0" applyFont="1" applyBorder="1" applyAlignment="1">
      <alignment horizontal="center"/>
    </xf>
    <xf numFmtId="0" fontId="74" fillId="0" borderId="17" xfId="0" applyFont="1" applyBorder="1" applyAlignment="1">
      <alignment horizontal="left"/>
    </xf>
    <xf numFmtId="0" fontId="74" fillId="0" borderId="77" xfId="0" applyFont="1" applyBorder="1" applyAlignment="1">
      <alignment horizontal="left"/>
    </xf>
    <xf numFmtId="0" fontId="74" fillId="0" borderId="39" xfId="0" applyFont="1" applyBorder="1" applyAlignment="1">
      <alignment horizontal="left"/>
    </xf>
    <xf numFmtId="0" fontId="87" fillId="20" borderId="78" xfId="0" applyFont="1" applyFill="1" applyBorder="1" applyAlignment="1">
      <alignment horizontal="center" vertical="center" wrapText="1"/>
    </xf>
    <xf numFmtId="0" fontId="87" fillId="20" borderId="79" xfId="0" applyFont="1" applyFill="1" applyBorder="1" applyAlignment="1">
      <alignment horizontal="center" vertical="center" wrapText="1"/>
    </xf>
    <xf numFmtId="0" fontId="87" fillId="20" borderId="80" xfId="0" applyFont="1" applyFill="1" applyBorder="1" applyAlignment="1">
      <alignment horizontal="center" vertical="center" wrapText="1"/>
    </xf>
    <xf numFmtId="0" fontId="87" fillId="20" borderId="22" xfId="0" applyFont="1" applyFill="1" applyBorder="1" applyAlignment="1">
      <alignment horizontal="center" vertical="center" wrapText="1"/>
    </xf>
    <xf numFmtId="0" fontId="72" fillId="18" borderId="15" xfId="0" applyFont="1" applyFill="1" applyBorder="1" applyAlignment="1">
      <alignment horizontal="left" vertical="center" wrapText="1"/>
    </xf>
    <xf numFmtId="0" fontId="72" fillId="18" borderId="0" xfId="0" applyFont="1" applyFill="1" applyBorder="1" applyAlignment="1">
      <alignment horizontal="left" vertical="center" wrapText="1"/>
    </xf>
    <xf numFmtId="0" fontId="72" fillId="18" borderId="21" xfId="0" applyFont="1" applyFill="1" applyBorder="1" applyAlignment="1">
      <alignment horizontal="left" vertical="center" wrapText="1"/>
    </xf>
    <xf numFmtId="0" fontId="72" fillId="18" borderId="22" xfId="0" applyFont="1" applyFill="1" applyBorder="1" applyAlignment="1">
      <alignment horizontal="left" vertical="center" wrapText="1"/>
    </xf>
    <xf numFmtId="0" fontId="67" fillId="20" borderId="11" xfId="0" applyFont="1" applyFill="1" applyBorder="1" applyAlignment="1">
      <alignment horizontal="left" vertical="center"/>
    </xf>
    <xf numFmtId="0" fontId="66" fillId="19" borderId="81" xfId="0" applyFont="1" applyFill="1" applyBorder="1" applyAlignment="1">
      <alignment horizontal="left" vertical="center"/>
    </xf>
    <xf numFmtId="0" fontId="66" fillId="19" borderId="82" xfId="0" applyFont="1" applyFill="1" applyBorder="1" applyAlignment="1">
      <alignment horizontal="left" vertical="center"/>
    </xf>
    <xf numFmtId="0" fontId="66" fillId="19" borderId="81" xfId="0" applyFont="1" applyFill="1" applyBorder="1" applyAlignment="1">
      <alignment horizontal="center" vertical="center"/>
    </xf>
    <xf numFmtId="0" fontId="66" fillId="19" borderId="82" xfId="0" applyFont="1" applyFill="1" applyBorder="1" applyAlignment="1">
      <alignment horizontal="center" vertical="center"/>
    </xf>
    <xf numFmtId="0" fontId="67" fillId="20" borderId="10" xfId="0" applyFont="1" applyFill="1" applyBorder="1" applyAlignment="1">
      <alignment horizontal="center" vertical="center" wrapText="1"/>
    </xf>
    <xf numFmtId="0" fontId="68" fillId="21" borderId="24" xfId="0" applyFont="1" applyFill="1" applyBorder="1" applyAlignment="1">
      <alignment horizontal="left" vertical="center"/>
    </xf>
    <xf numFmtId="0" fontId="68" fillId="21" borderId="13" xfId="0" applyFont="1" applyFill="1" applyBorder="1" applyAlignment="1">
      <alignment horizontal="left" vertical="center"/>
    </xf>
    <xf numFmtId="0" fontId="67" fillId="20" borderId="48" xfId="0" applyFont="1" applyFill="1" applyBorder="1" applyAlignment="1">
      <alignment horizontal="left" vertical="center"/>
    </xf>
    <xf numFmtId="0" fontId="67" fillId="20" borderId="83" xfId="0" applyFont="1" applyFill="1" applyBorder="1" applyAlignment="1">
      <alignment horizontal="left" vertical="center"/>
    </xf>
    <xf numFmtId="0" fontId="67" fillId="20" borderId="84" xfId="0" applyFont="1" applyFill="1" applyBorder="1" applyAlignment="1">
      <alignment horizontal="left" vertical="center"/>
    </xf>
    <xf numFmtId="0" fontId="71" fillId="0" borderId="49" xfId="0" applyFont="1" applyBorder="1" applyAlignment="1">
      <alignment horizontal="left"/>
    </xf>
    <xf numFmtId="0" fontId="71" fillId="0" borderId="85" xfId="0" applyFont="1" applyBorder="1" applyAlignment="1">
      <alignment horizontal="left"/>
    </xf>
    <xf numFmtId="0" fontId="71" fillId="0" borderId="35" xfId="0" applyFont="1" applyBorder="1" applyAlignment="1">
      <alignment horizontal="left"/>
    </xf>
    <xf numFmtId="0" fontId="67" fillId="20" borderId="52" xfId="0" applyFont="1" applyFill="1" applyBorder="1" applyAlignment="1">
      <alignment horizontal="left" vertical="center"/>
    </xf>
    <xf numFmtId="0" fontId="67" fillId="20" borderId="86" xfId="0" applyFont="1" applyFill="1" applyBorder="1" applyAlignment="1">
      <alignment horizontal="left" vertical="center"/>
    </xf>
    <xf numFmtId="0" fontId="67" fillId="20" borderId="87" xfId="0" applyFont="1" applyFill="1" applyBorder="1" applyAlignment="1">
      <alignment horizontal="left" vertical="center"/>
    </xf>
    <xf numFmtId="0" fontId="67" fillId="20" borderId="24" xfId="0" applyFont="1" applyFill="1" applyBorder="1" applyAlignment="1">
      <alignment horizontal="left" vertical="center"/>
    </xf>
    <xf numFmtId="0" fontId="67" fillId="20" borderId="88" xfId="0" applyFont="1" applyFill="1" applyBorder="1" applyAlignment="1">
      <alignment horizontal="left" vertical="center"/>
    </xf>
    <xf numFmtId="0" fontId="67" fillId="20" borderId="89" xfId="0" applyFont="1" applyFill="1" applyBorder="1" applyAlignment="1">
      <alignment horizontal="left" vertical="center"/>
    </xf>
    <xf numFmtId="0" fontId="66" fillId="19" borderId="28" xfId="0" applyFont="1" applyFill="1" applyBorder="1" applyAlignment="1">
      <alignment horizontal="left" vertical="center"/>
    </xf>
    <xf numFmtId="0" fontId="66" fillId="19" borderId="90" xfId="0" applyFont="1" applyFill="1" applyBorder="1" applyAlignment="1">
      <alignment horizontal="left" vertical="center"/>
    </xf>
    <xf numFmtId="0" fontId="66" fillId="19" borderId="24" xfId="0" applyFont="1" applyFill="1" applyBorder="1" applyAlignment="1">
      <alignment horizontal="left" vertical="center"/>
    </xf>
    <xf numFmtId="0" fontId="66" fillId="19" borderId="88" xfId="0" applyFont="1" applyFill="1" applyBorder="1" applyAlignment="1">
      <alignment horizontal="left" vertical="center"/>
    </xf>
    <xf numFmtId="0" fontId="72" fillId="18" borderId="0" xfId="0" applyFont="1" applyFill="1" applyAlignment="1">
      <alignment horizontal="justify" vertical="center" wrapText="1"/>
    </xf>
    <xf numFmtId="0" fontId="67" fillId="20" borderId="91" xfId="0" applyFont="1" applyFill="1" applyBorder="1" applyAlignment="1">
      <alignment horizontal="center" vertical="center" wrapText="1"/>
    </xf>
    <xf numFmtId="0" fontId="67" fillId="20" borderId="16" xfId="0" applyFont="1" applyFill="1" applyBorder="1" applyAlignment="1">
      <alignment horizontal="center" vertical="center" wrapText="1"/>
    </xf>
    <xf numFmtId="0" fontId="67" fillId="20" borderId="92" xfId="0" applyFont="1" applyFill="1" applyBorder="1" applyAlignment="1">
      <alignment horizontal="center" vertical="center" wrapText="1"/>
    </xf>
    <xf numFmtId="0" fontId="67" fillId="20" borderId="64" xfId="0" applyFont="1" applyFill="1" applyBorder="1" applyAlignment="1">
      <alignment horizontal="center" vertical="center" wrapText="1"/>
    </xf>
    <xf numFmtId="0" fontId="67" fillId="20" borderId="0" xfId="0" applyFont="1" applyFill="1" applyBorder="1" applyAlignment="1">
      <alignment horizontal="center" vertical="center" wrapText="1"/>
    </xf>
    <xf numFmtId="0" fontId="67" fillId="20" borderId="93" xfId="0" applyFont="1" applyFill="1" applyBorder="1" applyAlignment="1">
      <alignment horizontal="center" vertical="center" wrapText="1"/>
    </xf>
    <xf numFmtId="0" fontId="67" fillId="20" borderId="94" xfId="0" applyFont="1" applyFill="1" applyBorder="1" applyAlignment="1">
      <alignment horizontal="center" vertical="center" wrapText="1"/>
    </xf>
    <xf numFmtId="0" fontId="67" fillId="20" borderId="86" xfId="0" applyFont="1" applyFill="1" applyBorder="1" applyAlignment="1">
      <alignment horizontal="center" vertical="center" wrapText="1"/>
    </xf>
    <xf numFmtId="0" fontId="67" fillId="20" borderId="95" xfId="0" applyFont="1" applyFill="1" applyBorder="1" applyAlignment="1">
      <alignment horizontal="center" vertical="center" wrapText="1"/>
    </xf>
    <xf numFmtId="0" fontId="67" fillId="20" borderId="96" xfId="0" applyFont="1" applyFill="1" applyBorder="1" applyAlignment="1">
      <alignment horizontal="center" vertical="center" wrapText="1"/>
    </xf>
    <xf numFmtId="0" fontId="67" fillId="20" borderId="52" xfId="0" applyFont="1" applyFill="1" applyBorder="1" applyAlignment="1">
      <alignment horizontal="center" vertical="center" wrapText="1"/>
    </xf>
    <xf numFmtId="0" fontId="67" fillId="20" borderId="97" xfId="0" applyFont="1" applyFill="1" applyBorder="1" applyAlignment="1">
      <alignment horizontal="center" vertical="center" wrapText="1"/>
    </xf>
    <xf numFmtId="0" fontId="23" fillId="0" borderId="49" xfId="0" applyFont="1" applyBorder="1" applyAlignment="1">
      <alignment horizontal="center"/>
    </xf>
    <xf numFmtId="0" fontId="23" fillId="0" borderId="85" xfId="0" applyFont="1" applyBorder="1" applyAlignment="1">
      <alignment horizontal="center"/>
    </xf>
    <xf numFmtId="0" fontId="23" fillId="0" borderId="98" xfId="0" applyFont="1" applyBorder="1" applyAlignment="1">
      <alignment horizontal="center"/>
    </xf>
    <xf numFmtId="0" fontId="23" fillId="0" borderId="99" xfId="0" applyFont="1" applyBorder="1" applyAlignment="1">
      <alignment horizontal="center"/>
    </xf>
    <xf numFmtId="0" fontId="23" fillId="0" borderId="35" xfId="0" applyFont="1" applyBorder="1" applyAlignment="1">
      <alignment horizontal="center"/>
    </xf>
    <xf numFmtId="0" fontId="67" fillId="20" borderId="100" xfId="0" applyFont="1" applyFill="1" applyBorder="1" applyAlignment="1">
      <alignment horizontal="center" vertical="center" wrapText="1"/>
    </xf>
    <xf numFmtId="0" fontId="67" fillId="20" borderId="101" xfId="0" applyFont="1" applyFill="1" applyBorder="1" applyAlignment="1">
      <alignment horizontal="center" vertical="center" wrapText="1"/>
    </xf>
    <xf numFmtId="0" fontId="67" fillId="20" borderId="102" xfId="0" applyFont="1" applyFill="1" applyBorder="1" applyAlignment="1">
      <alignment horizontal="center" vertical="center" wrapText="1"/>
    </xf>
    <xf numFmtId="0" fontId="67" fillId="20" borderId="103" xfId="0" applyFont="1" applyFill="1" applyBorder="1" applyAlignment="1">
      <alignment horizontal="center" vertical="center" wrapText="1"/>
    </xf>
    <xf numFmtId="0" fontId="67" fillId="20" borderId="104" xfId="0" applyFont="1" applyFill="1" applyBorder="1" applyAlignment="1">
      <alignment horizontal="center" vertical="center" wrapText="1"/>
    </xf>
    <xf numFmtId="0" fontId="67" fillId="20" borderId="105" xfId="0" applyFont="1" applyFill="1" applyBorder="1" applyAlignment="1">
      <alignment horizontal="center" vertical="center" wrapText="1"/>
    </xf>
    <xf numFmtId="0" fontId="23" fillId="0" borderId="94" xfId="0" applyFont="1" applyBorder="1" applyAlignment="1">
      <alignment horizontal="center"/>
    </xf>
    <xf numFmtId="0" fontId="23" fillId="0" borderId="86" xfId="0" applyFont="1" applyBorder="1" applyAlignment="1">
      <alignment horizontal="center"/>
    </xf>
    <xf numFmtId="0" fontId="23" fillId="0" borderId="106" xfId="0" applyFont="1" applyBorder="1" applyAlignment="1">
      <alignment horizontal="center"/>
    </xf>
    <xf numFmtId="0" fontId="67" fillId="20" borderId="16" xfId="0" applyFont="1" applyFill="1" applyBorder="1" applyAlignment="1">
      <alignment horizontal="left" vertical="center"/>
    </xf>
    <xf numFmtId="0" fontId="67" fillId="20" borderId="107" xfId="0" applyFont="1" applyFill="1" applyBorder="1" applyAlignment="1">
      <alignment horizontal="center" vertical="center" wrapText="1"/>
    </xf>
    <xf numFmtId="0" fontId="67" fillId="20" borderId="108" xfId="0" applyFont="1" applyFill="1" applyBorder="1" applyAlignment="1">
      <alignment horizontal="center" vertical="center" wrapText="1"/>
    </xf>
    <xf numFmtId="0" fontId="67" fillId="20" borderId="106" xfId="0" applyFont="1" applyFill="1" applyBorder="1" applyAlignment="1">
      <alignment horizontal="center" vertical="center" wrapText="1"/>
    </xf>
    <xf numFmtId="0" fontId="67" fillId="20" borderId="109" xfId="0" applyFont="1" applyFill="1" applyBorder="1" applyAlignment="1">
      <alignment horizontal="center" vertical="center" wrapText="1"/>
    </xf>
    <xf numFmtId="0" fontId="67" fillId="20" borderId="90" xfId="0" applyFont="1" applyFill="1" applyBorder="1" applyAlignment="1">
      <alignment horizontal="center" vertical="center" wrapText="1"/>
    </xf>
    <xf numFmtId="0" fontId="67" fillId="20" borderId="110" xfId="0" applyFont="1" applyFill="1" applyBorder="1" applyAlignment="1">
      <alignment horizontal="center" vertical="center" wrapText="1"/>
    </xf>
    <xf numFmtId="0" fontId="23" fillId="0" borderId="111" xfId="0" applyFont="1" applyBorder="1" applyAlignment="1">
      <alignment horizontal="center"/>
    </xf>
    <xf numFmtId="0" fontId="23" fillId="0" borderId="12" xfId="0" applyFont="1" applyBorder="1" applyAlignment="1">
      <alignment horizontal="center"/>
    </xf>
    <xf numFmtId="0" fontId="23" fillId="0" borderId="112" xfId="0" applyFont="1" applyBorder="1" applyAlignment="1">
      <alignment horizontal="center"/>
    </xf>
    <xf numFmtId="0" fontId="71" fillId="18" borderId="0" xfId="0" applyFont="1" applyFill="1" applyAlignment="1">
      <alignment horizontal="justify"/>
    </xf>
    <xf numFmtId="0" fontId="88" fillId="18" borderId="0" xfId="0" applyFont="1" applyFill="1" applyAlignment="1">
      <alignment horizontal="justify"/>
    </xf>
    <xf numFmtId="0" fontId="66" fillId="19" borderId="113" xfId="0" applyFont="1" applyFill="1" applyBorder="1" applyAlignment="1">
      <alignment horizontal="left" vertical="center"/>
    </xf>
    <xf numFmtId="0" fontId="66" fillId="19" borderId="61" xfId="0" applyFont="1" applyFill="1" applyBorder="1" applyAlignment="1">
      <alignment horizontal="left" vertical="center"/>
    </xf>
    <xf numFmtId="3" fontId="67" fillId="20" borderId="24" xfId="0" applyNumberFormat="1" applyFont="1" applyFill="1" applyBorder="1" applyAlignment="1">
      <alignment horizontal="left" vertical="center"/>
    </xf>
    <xf numFmtId="3" fontId="67" fillId="20" borderId="114" xfId="0" applyNumberFormat="1" applyFont="1" applyFill="1" applyBorder="1" applyAlignment="1">
      <alignment horizontal="left" vertical="center"/>
    </xf>
    <xf numFmtId="0" fontId="66" fillId="19" borderId="51" xfId="0" applyFont="1" applyFill="1" applyBorder="1" applyAlignment="1">
      <alignment horizontal="left" vertical="center"/>
    </xf>
    <xf numFmtId="170" fontId="68" fillId="21" borderId="24" xfId="0" applyNumberFormat="1" applyFont="1" applyFill="1" applyBorder="1" applyAlignment="1">
      <alignment horizontal="left" vertical="center"/>
    </xf>
    <xf numFmtId="170" fontId="68" fillId="21" borderId="13" xfId="0" applyNumberFormat="1" applyFont="1" applyFill="1" applyBorder="1" applyAlignment="1">
      <alignment horizontal="left" vertical="center"/>
    </xf>
    <xf numFmtId="170" fontId="66" fillId="19" borderId="113" xfId="0" applyNumberFormat="1" applyFont="1" applyFill="1" applyBorder="1" applyAlignment="1">
      <alignment horizontal="left" vertical="center"/>
    </xf>
    <xf numFmtId="170" fontId="66" fillId="19" borderId="61" xfId="0" applyNumberFormat="1" applyFont="1" applyFill="1" applyBorder="1" applyAlignment="1">
      <alignment horizontal="left" vertical="center"/>
    </xf>
    <xf numFmtId="170" fontId="67" fillId="20" borderId="24" xfId="0" applyNumberFormat="1" applyFont="1" applyFill="1" applyBorder="1" applyAlignment="1">
      <alignment horizontal="left" vertical="center"/>
    </xf>
    <xf numFmtId="170" fontId="67" fillId="20" borderId="114" xfId="0" applyNumberFormat="1" applyFont="1" applyFill="1" applyBorder="1" applyAlignment="1">
      <alignment horizontal="left" vertical="center"/>
    </xf>
    <xf numFmtId="170" fontId="66" fillId="19" borderId="51" xfId="0" applyNumberFormat="1" applyFont="1" applyFill="1" applyBorder="1" applyAlignment="1">
      <alignment horizontal="left" vertical="center"/>
    </xf>
    <xf numFmtId="0" fontId="23" fillId="0" borderId="9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86" xfId="0" applyFont="1" applyBorder="1" applyAlignment="1">
      <alignment horizontal="center" vertical="center" wrapText="1"/>
    </xf>
    <xf numFmtId="0" fontId="67" fillId="20" borderId="115" xfId="0" applyFont="1" applyFill="1" applyBorder="1" applyAlignment="1">
      <alignment horizontal="center" vertical="center" wrapText="1"/>
    </xf>
    <xf numFmtId="0" fontId="67" fillId="20" borderId="116" xfId="0" applyFont="1" applyFill="1" applyBorder="1" applyAlignment="1">
      <alignment horizontal="center" vertical="center" wrapText="1"/>
    </xf>
    <xf numFmtId="0" fontId="67" fillId="20" borderId="117" xfId="0" applyFont="1" applyFill="1" applyBorder="1" applyAlignment="1">
      <alignment horizontal="center" vertical="center" wrapText="1"/>
    </xf>
    <xf numFmtId="0" fontId="29" fillId="23" borderId="115" xfId="0" applyFont="1" applyFill="1" applyBorder="1" applyAlignment="1">
      <alignment horizontal="center" vertical="center" wrapText="1"/>
    </xf>
    <xf numFmtId="0" fontId="29" fillId="23" borderId="116" xfId="0" applyFont="1" applyFill="1" applyBorder="1" applyAlignment="1">
      <alignment horizontal="center" vertical="center" wrapText="1"/>
    </xf>
    <xf numFmtId="0" fontId="29" fillId="23" borderId="117" xfId="0" applyFont="1" applyFill="1" applyBorder="1" applyAlignment="1">
      <alignment horizontal="center" vertical="center" wrapText="1"/>
    </xf>
    <xf numFmtId="0" fontId="29" fillId="23" borderId="97" xfId="0" applyFont="1" applyFill="1" applyBorder="1" applyAlignment="1">
      <alignment horizontal="center" vertical="center" wrapText="1"/>
    </xf>
    <xf numFmtId="0" fontId="29" fillId="23" borderId="86" xfId="0" applyFont="1" applyFill="1" applyBorder="1" applyAlignment="1">
      <alignment horizontal="center" vertical="center" wrapText="1"/>
    </xf>
    <xf numFmtId="0" fontId="29" fillId="23" borderId="95" xfId="0" applyFont="1" applyFill="1" applyBorder="1" applyAlignment="1">
      <alignment horizontal="center" vertical="center" wrapText="1"/>
    </xf>
    <xf numFmtId="0" fontId="23" fillId="0" borderId="97" xfId="0" applyFont="1" applyBorder="1" applyAlignment="1">
      <alignment horizontal="center" vertical="center" wrapText="1"/>
    </xf>
    <xf numFmtId="0" fontId="27" fillId="23" borderId="118" xfId="0" applyFont="1" applyFill="1" applyBorder="1" applyAlignment="1">
      <alignment horizontal="center" vertical="center" wrapText="1"/>
    </xf>
    <xf numFmtId="0" fontId="27" fillId="23" borderId="119" xfId="0" applyFont="1" applyFill="1" applyBorder="1" applyAlignment="1">
      <alignment horizontal="center" vertical="center" wrapText="1"/>
    </xf>
    <xf numFmtId="0" fontId="27" fillId="23" borderId="120" xfId="0" applyFont="1" applyFill="1" applyBorder="1" applyAlignment="1">
      <alignment horizontal="center" vertical="center" wrapText="1"/>
    </xf>
    <xf numFmtId="0" fontId="23" fillId="0" borderId="95" xfId="0" applyFont="1" applyBorder="1" applyAlignment="1">
      <alignment horizontal="center" vertical="center" wrapText="1"/>
    </xf>
    <xf numFmtId="0" fontId="27" fillId="23" borderId="115" xfId="0" applyFont="1" applyFill="1" applyBorder="1" applyAlignment="1" applyProtection="1">
      <alignment horizontal="center" vertical="center"/>
      <protection/>
    </xf>
    <xf numFmtId="0" fontId="27" fillId="23" borderId="116" xfId="0" applyFont="1" applyFill="1" applyBorder="1" applyAlignment="1" applyProtection="1">
      <alignment horizontal="center" vertical="center"/>
      <protection/>
    </xf>
    <xf numFmtId="0" fontId="27" fillId="23" borderId="117" xfId="0" applyFont="1" applyFill="1" applyBorder="1" applyAlignment="1" applyProtection="1">
      <alignment horizontal="center" vertical="center"/>
      <protection/>
    </xf>
    <xf numFmtId="0" fontId="27" fillId="23" borderId="97" xfId="0" applyFont="1" applyFill="1" applyBorder="1" applyAlignment="1" applyProtection="1">
      <alignment horizontal="center" vertical="center"/>
      <protection/>
    </xf>
    <xf numFmtId="0" fontId="27" fillId="23" borderId="86" xfId="0" applyFont="1" applyFill="1" applyBorder="1" applyAlignment="1" applyProtection="1">
      <alignment horizontal="center" vertical="center"/>
      <protection/>
    </xf>
    <xf numFmtId="0" fontId="27" fillId="23" borderId="95" xfId="0" applyFont="1" applyFill="1" applyBorder="1" applyAlignment="1" applyProtection="1">
      <alignment horizontal="center" vertical="center"/>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12.xml.rels><?xml version="1.0" encoding="utf-8" standalone="yes"?><Relationships xmlns="http://schemas.openxmlformats.org/package/2006/relationships"><Relationship Id="rId1" Type="http://schemas.openxmlformats.org/officeDocument/2006/relationships/hyperlink" Target="#Inicio!A1"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8</xdr:row>
      <xdr:rowOff>180975</xdr:rowOff>
    </xdr:from>
    <xdr:ext cx="11601450" cy="571500"/>
    <xdr:sp>
      <xdr:nvSpPr>
        <xdr:cNvPr id="1" name="2 Rectángulo redondeado"/>
        <xdr:cNvSpPr>
          <a:spLocks/>
        </xdr:cNvSpPr>
      </xdr:nvSpPr>
      <xdr:spPr>
        <a:xfrm>
          <a:off x="838200" y="147637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2022</a:t>
          </a:r>
        </a:p>
      </xdr:txBody>
    </xdr:sp>
    <xdr:clientData/>
  </xdr:oneCellAnchor>
  <xdr:oneCellAnchor>
    <xdr:from>
      <xdr:col>1</xdr:col>
      <xdr:colOff>47625</xdr:colOff>
      <xdr:row>1</xdr:row>
      <xdr:rowOff>19050</xdr:rowOff>
    </xdr:from>
    <xdr:ext cx="11658600" cy="1143000"/>
    <xdr:sp>
      <xdr:nvSpPr>
        <xdr:cNvPr id="2" name="3 Rectángulo redondeado"/>
        <xdr:cNvSpPr>
          <a:spLocks/>
        </xdr:cNvSpPr>
      </xdr:nvSpPr>
      <xdr:spPr>
        <a:xfrm>
          <a:off x="790575" y="180975"/>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a:t>
          </a:r>
        </a:p>
      </xdr:txBody>
    </xdr:sp>
    <xdr:clientData/>
  </xdr:oneCellAnchor>
  <xdr:twoCellAnchor editAs="oneCell">
    <xdr:from>
      <xdr:col>1</xdr:col>
      <xdr:colOff>133350</xdr:colOff>
      <xdr:row>1</xdr:row>
      <xdr:rowOff>57150</xdr:rowOff>
    </xdr:from>
    <xdr:to>
      <xdr:col>2</xdr:col>
      <xdr:colOff>104775</xdr:colOff>
      <xdr:row>8</xdr:row>
      <xdr:rowOff>38100</xdr:rowOff>
    </xdr:to>
    <xdr:pic>
      <xdr:nvPicPr>
        <xdr:cNvPr id="3" name="4 Imagen"/>
        <xdr:cNvPicPr preferRelativeResize="1">
          <a:picLocks noChangeAspect="1"/>
        </xdr:cNvPicPr>
      </xdr:nvPicPr>
      <xdr:blipFill>
        <a:blip r:embed="rId1"/>
        <a:stretch>
          <a:fillRect/>
        </a:stretch>
      </xdr:blipFill>
      <xdr:spPr>
        <a:xfrm>
          <a:off x="876300" y="219075"/>
          <a:ext cx="102870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9867900" cy="542925"/>
    <xdr:sp>
      <xdr:nvSpPr>
        <xdr:cNvPr id="1" name="1 Rectángulo redondeado"/>
        <xdr:cNvSpPr>
          <a:spLocks/>
        </xdr:cNvSpPr>
      </xdr:nvSpPr>
      <xdr:spPr>
        <a:xfrm>
          <a:off x="790575" y="1600200"/>
          <a:ext cx="98679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9886950" cy="1076325"/>
    <xdr:sp>
      <xdr:nvSpPr>
        <xdr:cNvPr id="2" name="2 Rectángulo redondeado"/>
        <xdr:cNvSpPr>
          <a:spLocks/>
        </xdr:cNvSpPr>
      </xdr:nvSpPr>
      <xdr:spPr>
        <a:xfrm>
          <a:off x="762000" y="161925"/>
          <a:ext cx="98869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14</xdr:col>
      <xdr:colOff>609600</xdr:colOff>
      <xdr:row>2</xdr:row>
      <xdr:rowOff>85725</xdr:rowOff>
    </xdr:from>
    <xdr:to>
      <xdr:col>16</xdr:col>
      <xdr:colOff>495300</xdr:colOff>
      <xdr:row>5</xdr:row>
      <xdr:rowOff>19050</xdr:rowOff>
    </xdr:to>
    <xdr:sp>
      <xdr:nvSpPr>
        <xdr:cNvPr id="3" name="3 Pentágono">
          <a:hlinkClick r:id="rId1"/>
        </xdr:cNvPr>
        <xdr:cNvSpPr>
          <a:spLocks/>
        </xdr:cNvSpPr>
      </xdr:nvSpPr>
      <xdr:spPr>
        <a:xfrm flipH="1">
          <a:off x="11963400" y="409575"/>
          <a:ext cx="1409700" cy="419100"/>
        </a:xfrm>
        <a:prstGeom prst="homePlate">
          <a:avLst>
            <a:gd name="adj" fmla="val 3326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010775" cy="542925"/>
    <xdr:sp>
      <xdr:nvSpPr>
        <xdr:cNvPr id="1" name="1 Rectángulo redondeado"/>
        <xdr:cNvSpPr>
          <a:spLocks/>
        </xdr:cNvSpPr>
      </xdr:nvSpPr>
      <xdr:spPr>
        <a:xfrm>
          <a:off x="790575" y="1600200"/>
          <a:ext cx="100107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motivo de solicitud, por comunidad autónoma y provincia</a:t>
          </a:r>
          <a:r>
            <a:rPr lang="en-US" cap="none" sz="1400" b="1" i="0" u="none" baseline="0">
              <a:solidFill>
                <a:srgbClr val="FFFFFF"/>
              </a:solidFill>
            </a:rPr>
            <a:t>.</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0067925" cy="1076325"/>
    <xdr:sp>
      <xdr:nvSpPr>
        <xdr:cNvPr id="2" name="2 Rectángulo redondeado"/>
        <xdr:cNvSpPr>
          <a:spLocks/>
        </xdr:cNvSpPr>
      </xdr:nvSpPr>
      <xdr:spPr>
        <a:xfrm>
          <a:off x="762000" y="161925"/>
          <a:ext cx="100679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14</xdr:col>
      <xdr:colOff>552450</xdr:colOff>
      <xdr:row>2</xdr:row>
      <xdr:rowOff>114300</xdr:rowOff>
    </xdr:from>
    <xdr:to>
      <xdr:col>16</xdr:col>
      <xdr:colOff>342900</xdr:colOff>
      <xdr:row>5</xdr:row>
      <xdr:rowOff>57150</xdr:rowOff>
    </xdr:to>
    <xdr:sp>
      <xdr:nvSpPr>
        <xdr:cNvPr id="3" name="3 Pentágono">
          <a:hlinkClick r:id="rId1"/>
        </xdr:cNvPr>
        <xdr:cNvSpPr>
          <a:spLocks/>
        </xdr:cNvSpPr>
      </xdr:nvSpPr>
      <xdr:spPr>
        <a:xfrm flipH="1">
          <a:off x="11353800" y="438150"/>
          <a:ext cx="1314450" cy="428625"/>
        </a:xfrm>
        <a:prstGeom prst="homePlate">
          <a:avLst>
            <a:gd name="adj" fmla="val 3205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2087225" cy="542925"/>
    <xdr:sp>
      <xdr:nvSpPr>
        <xdr:cNvPr id="1" name="1 Rectángulo redondeado"/>
        <xdr:cNvSpPr>
          <a:spLocks/>
        </xdr:cNvSpPr>
      </xdr:nvSpPr>
      <xdr:spPr>
        <a:xfrm>
          <a:off x="790575" y="1600200"/>
          <a:ext cx="1208722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motivo de solicitud,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2115800" cy="1076325"/>
    <xdr:sp>
      <xdr:nvSpPr>
        <xdr:cNvPr id="2" name="2 Rectángulo redondeado"/>
        <xdr:cNvSpPr>
          <a:spLocks/>
        </xdr:cNvSpPr>
      </xdr:nvSpPr>
      <xdr:spPr>
        <a:xfrm>
          <a:off x="762000" y="161925"/>
          <a:ext cx="121158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17</xdr:col>
      <xdr:colOff>352425</xdr:colOff>
      <xdr:row>2</xdr:row>
      <xdr:rowOff>76200</xdr:rowOff>
    </xdr:from>
    <xdr:to>
      <xdr:col>18</xdr:col>
      <xdr:colOff>733425</xdr:colOff>
      <xdr:row>5</xdr:row>
      <xdr:rowOff>9525</xdr:rowOff>
    </xdr:to>
    <xdr:sp>
      <xdr:nvSpPr>
        <xdr:cNvPr id="3" name="3 Pentágono">
          <a:hlinkClick r:id="rId1"/>
        </xdr:cNvPr>
        <xdr:cNvSpPr>
          <a:spLocks/>
        </xdr:cNvSpPr>
      </xdr:nvSpPr>
      <xdr:spPr>
        <a:xfrm flipH="1">
          <a:off x="13306425" y="400050"/>
          <a:ext cx="1143000" cy="419100"/>
        </a:xfrm>
        <a:prstGeom prst="homePlate">
          <a:avLst>
            <a:gd name="adj" fmla="val 293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38100</xdr:rowOff>
    </xdr:from>
    <xdr:ext cx="8039100" cy="571500"/>
    <xdr:sp>
      <xdr:nvSpPr>
        <xdr:cNvPr id="1" name="1 Rectángulo redondeado"/>
        <xdr:cNvSpPr>
          <a:spLocks/>
        </xdr:cNvSpPr>
      </xdr:nvSpPr>
      <xdr:spPr>
        <a:xfrm>
          <a:off x="790575" y="1657350"/>
          <a:ext cx="8039100"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FUENTE</a:t>
          </a:r>
        </a:p>
      </xdr:txBody>
    </xdr:sp>
    <xdr:clientData/>
  </xdr:oneCellAnchor>
  <xdr:oneCellAnchor>
    <xdr:from>
      <xdr:col>1</xdr:col>
      <xdr:colOff>0</xdr:colOff>
      <xdr:row>1</xdr:row>
      <xdr:rowOff>0</xdr:rowOff>
    </xdr:from>
    <xdr:ext cx="8077200" cy="1143000"/>
    <xdr:sp>
      <xdr:nvSpPr>
        <xdr:cNvPr id="2" name="2 Rectángulo redondeado"/>
        <xdr:cNvSpPr>
          <a:spLocks/>
        </xdr:cNvSpPr>
      </xdr:nvSpPr>
      <xdr:spPr>
        <a:xfrm>
          <a:off x="762000" y="161925"/>
          <a:ext cx="80772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5</xdr:col>
      <xdr:colOff>247650</xdr:colOff>
      <xdr:row>2</xdr:row>
      <xdr:rowOff>114300</xdr:rowOff>
    </xdr:from>
    <xdr:to>
      <xdr:col>6</xdr:col>
      <xdr:colOff>733425</xdr:colOff>
      <xdr:row>5</xdr:row>
      <xdr:rowOff>76200</xdr:rowOff>
    </xdr:to>
    <xdr:sp>
      <xdr:nvSpPr>
        <xdr:cNvPr id="3" name="3 Pentágono">
          <a:hlinkClick r:id="rId1"/>
        </xdr:cNvPr>
        <xdr:cNvSpPr>
          <a:spLocks/>
        </xdr:cNvSpPr>
      </xdr:nvSpPr>
      <xdr:spPr>
        <a:xfrm flipH="1">
          <a:off x="9715500" y="438150"/>
          <a:ext cx="1247775" cy="447675"/>
        </a:xfrm>
        <a:prstGeom prst="homePlate">
          <a:avLst>
            <a:gd name="adj" fmla="val 3118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76200</xdr:rowOff>
    </xdr:from>
    <xdr:ext cx="11229975" cy="571500"/>
    <xdr:sp>
      <xdr:nvSpPr>
        <xdr:cNvPr id="1" name="1 Rectángulo redondeado"/>
        <xdr:cNvSpPr>
          <a:spLocks/>
        </xdr:cNvSpPr>
      </xdr:nvSpPr>
      <xdr:spPr>
        <a:xfrm>
          <a:off x="790575" y="1533525"/>
          <a:ext cx="112299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Expedientes, empresas afectadas, beneficiarios e importe de las prestaciones  acordadas, por motivo de solicitud</a:t>
          </a:r>
          <a:r>
            <a:rPr lang="en-US" cap="none" sz="1600" b="0" i="0" u="none" baseline="0">
              <a:solidFill>
                <a:srgbClr val="000000"/>
              </a:solidFill>
            </a:rPr>
            <a:t> </a:t>
          </a:r>
        </a:p>
      </xdr:txBody>
    </xdr:sp>
    <xdr:clientData/>
  </xdr:oneCellAnchor>
  <xdr:oneCellAnchor>
    <xdr:from>
      <xdr:col>1</xdr:col>
      <xdr:colOff>0</xdr:colOff>
      <xdr:row>1</xdr:row>
      <xdr:rowOff>0</xdr:rowOff>
    </xdr:from>
    <xdr:ext cx="11287125" cy="1143000"/>
    <xdr:sp>
      <xdr:nvSpPr>
        <xdr:cNvPr id="2" name="2 Rectángulo redondeado"/>
        <xdr:cNvSpPr>
          <a:spLocks/>
        </xdr:cNvSpPr>
      </xdr:nvSpPr>
      <xdr:spPr>
        <a:xfrm>
          <a:off x="762000" y="161925"/>
          <a:ext cx="112871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17</xdr:col>
      <xdr:colOff>95250</xdr:colOff>
      <xdr:row>3</xdr:row>
      <xdr:rowOff>9525</xdr:rowOff>
    </xdr:from>
    <xdr:to>
      <xdr:col>18</xdr:col>
      <xdr:colOff>581025</xdr:colOff>
      <xdr:row>5</xdr:row>
      <xdr:rowOff>133350</xdr:rowOff>
    </xdr:to>
    <xdr:sp>
      <xdr:nvSpPr>
        <xdr:cNvPr id="3" name="3 Pentágono">
          <a:hlinkClick r:id="rId1"/>
        </xdr:cNvPr>
        <xdr:cNvSpPr>
          <a:spLocks/>
        </xdr:cNvSpPr>
      </xdr:nvSpPr>
      <xdr:spPr>
        <a:xfrm flipH="1">
          <a:off x="15297150" y="495300"/>
          <a:ext cx="1266825" cy="447675"/>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xdr:row>
      <xdr:rowOff>38100</xdr:rowOff>
    </xdr:from>
    <xdr:to>
      <xdr:col>11</xdr:col>
      <xdr:colOff>314325</xdr:colOff>
      <xdr:row>4</xdr:row>
      <xdr:rowOff>114300</xdr:rowOff>
    </xdr:to>
    <xdr:sp>
      <xdr:nvSpPr>
        <xdr:cNvPr id="1" name="3 Pentágono">
          <a:hlinkClick r:id="rId1"/>
        </xdr:cNvPr>
        <xdr:cNvSpPr>
          <a:spLocks/>
        </xdr:cNvSpPr>
      </xdr:nvSpPr>
      <xdr:spPr>
        <a:xfrm flipH="1">
          <a:off x="9077325" y="200025"/>
          <a:ext cx="504825" cy="561975"/>
        </a:xfrm>
        <a:prstGeom prst="homePlate">
          <a:avLst>
            <a:gd name="adj" fmla="val 2594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476250</xdr:colOff>
      <xdr:row>9</xdr:row>
      <xdr:rowOff>66675</xdr:rowOff>
    </xdr:from>
    <xdr:ext cx="11953875" cy="533400"/>
    <xdr:sp>
      <xdr:nvSpPr>
        <xdr:cNvPr id="2" name="4 Rectángulo redondeado"/>
        <xdr:cNvSpPr>
          <a:spLocks/>
        </xdr:cNvSpPr>
      </xdr:nvSpPr>
      <xdr:spPr>
        <a:xfrm>
          <a:off x="1238250" y="1524000"/>
          <a:ext cx="11953875" cy="5334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Beneficiarios e importe de las prestaciones acordadas, según sexo, por tipo de prestación y motivo de solicitud.</a:t>
          </a:r>
          <a:r>
            <a:rPr lang="en-US" cap="none" sz="1600" b="0" i="0" u="none" baseline="0">
              <a:solidFill>
                <a:srgbClr val="000000"/>
              </a:solidFill>
            </a:rPr>
            <a:t> </a:t>
          </a:r>
        </a:p>
      </xdr:txBody>
    </xdr:sp>
    <xdr:clientData/>
  </xdr:oneCellAnchor>
  <xdr:oneCellAnchor>
    <xdr:from>
      <xdr:col>1</xdr:col>
      <xdr:colOff>447675</xdr:colOff>
      <xdr:row>0</xdr:row>
      <xdr:rowOff>152400</xdr:rowOff>
    </xdr:from>
    <xdr:ext cx="12011025" cy="1076325"/>
    <xdr:sp>
      <xdr:nvSpPr>
        <xdr:cNvPr id="3" name="5 Rectángulo redondeado"/>
        <xdr:cNvSpPr>
          <a:spLocks/>
        </xdr:cNvSpPr>
      </xdr:nvSpPr>
      <xdr:spPr>
        <a:xfrm>
          <a:off x="1209675" y="152400"/>
          <a:ext cx="120110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16</xdr:col>
      <xdr:colOff>323850</xdr:colOff>
      <xdr:row>3</xdr:row>
      <xdr:rowOff>28575</xdr:rowOff>
    </xdr:from>
    <xdr:to>
      <xdr:col>18</xdr:col>
      <xdr:colOff>47625</xdr:colOff>
      <xdr:row>5</xdr:row>
      <xdr:rowOff>123825</xdr:rowOff>
    </xdr:to>
    <xdr:sp>
      <xdr:nvSpPr>
        <xdr:cNvPr id="4" name="6 Pentágono">
          <a:hlinkClick r:id="rId2"/>
        </xdr:cNvPr>
        <xdr:cNvSpPr>
          <a:spLocks/>
        </xdr:cNvSpPr>
      </xdr:nvSpPr>
      <xdr:spPr>
        <a:xfrm flipH="1">
          <a:off x="13525500" y="514350"/>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1630025" cy="542925"/>
    <xdr:sp>
      <xdr:nvSpPr>
        <xdr:cNvPr id="1" name="1 Rectángulo redondeado"/>
        <xdr:cNvSpPr>
          <a:spLocks/>
        </xdr:cNvSpPr>
      </xdr:nvSpPr>
      <xdr:spPr>
        <a:xfrm>
          <a:off x="790575" y="1600200"/>
          <a:ext cx="11630025" cy="5429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Expedientes, empresas afectadas y beneficiarios de las prestaciones acordadas, según sexo, por tamaño de empresa</a:t>
          </a:r>
          <a:r>
            <a:rPr lang="en-US" cap="none" sz="1600" b="1" i="0" u="none" baseline="0">
              <a:solidFill>
                <a:srgbClr val="FFFFFF"/>
              </a:solidFill>
              <a:latin typeface="Arial"/>
              <a:ea typeface="Arial"/>
              <a:cs typeface="Arial"/>
            </a:rPr>
            <a:t>.</a:t>
          </a:r>
        </a:p>
      </xdr:txBody>
    </xdr:sp>
    <xdr:clientData/>
  </xdr:oneCellAnchor>
  <xdr:oneCellAnchor>
    <xdr:from>
      <xdr:col>1</xdr:col>
      <xdr:colOff>0</xdr:colOff>
      <xdr:row>1</xdr:row>
      <xdr:rowOff>0</xdr:rowOff>
    </xdr:from>
    <xdr:ext cx="11687175" cy="1076325"/>
    <xdr:sp>
      <xdr:nvSpPr>
        <xdr:cNvPr id="2" name="2 Rectángulo redondeado"/>
        <xdr:cNvSpPr>
          <a:spLocks/>
        </xdr:cNvSpPr>
      </xdr:nvSpPr>
      <xdr:spPr>
        <a:xfrm>
          <a:off x="762000" y="161925"/>
          <a:ext cx="1168717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a:t>
          </a:r>
          <a:r>
            <a:rPr lang="en-US" cap="none" sz="2000" b="1" i="0" u="none" baseline="0">
              <a:solidFill>
                <a:srgbClr val="FFFFFF"/>
              </a:solidFill>
            </a:rPr>
            <a:t>2022</a:t>
          </a:r>
        </a:p>
      </xdr:txBody>
    </xdr:sp>
    <xdr:clientData/>
  </xdr:oneCellAnchor>
  <xdr:twoCellAnchor>
    <xdr:from>
      <xdr:col>20</xdr:col>
      <xdr:colOff>295275</xdr:colOff>
      <xdr:row>3</xdr:row>
      <xdr:rowOff>0</xdr:rowOff>
    </xdr:from>
    <xdr:to>
      <xdr:col>22</xdr:col>
      <xdr:colOff>19050</xdr:colOff>
      <xdr:row>5</xdr:row>
      <xdr:rowOff>95250</xdr:rowOff>
    </xdr:to>
    <xdr:sp>
      <xdr:nvSpPr>
        <xdr:cNvPr id="3" name="3 Pentágono">
          <a:hlinkClick r:id="rId1"/>
        </xdr:cNvPr>
        <xdr:cNvSpPr>
          <a:spLocks/>
        </xdr:cNvSpPr>
      </xdr:nvSpPr>
      <xdr:spPr>
        <a:xfrm flipH="1">
          <a:off x="13420725" y="485775"/>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66675</xdr:rowOff>
    </xdr:from>
    <xdr:ext cx="10277475" cy="571500"/>
    <xdr:sp>
      <xdr:nvSpPr>
        <xdr:cNvPr id="1" name="1 Rectángulo redondeado"/>
        <xdr:cNvSpPr>
          <a:spLocks/>
        </xdr:cNvSpPr>
      </xdr:nvSpPr>
      <xdr:spPr>
        <a:xfrm>
          <a:off x="790575" y="1685925"/>
          <a:ext cx="102774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Importe de las prestaciones acordadas, según sexo, por tamaño de empresa</a:t>
          </a:r>
        </a:p>
      </xdr:txBody>
    </xdr:sp>
    <xdr:clientData/>
  </xdr:oneCellAnchor>
  <xdr:oneCellAnchor>
    <xdr:from>
      <xdr:col>1</xdr:col>
      <xdr:colOff>0</xdr:colOff>
      <xdr:row>1</xdr:row>
      <xdr:rowOff>0</xdr:rowOff>
    </xdr:from>
    <xdr:ext cx="10325100" cy="1143000"/>
    <xdr:sp>
      <xdr:nvSpPr>
        <xdr:cNvPr id="2" name="2 Rectángulo redondeado"/>
        <xdr:cNvSpPr>
          <a:spLocks/>
        </xdr:cNvSpPr>
      </xdr:nvSpPr>
      <xdr:spPr>
        <a:xfrm>
          <a:off x="762000" y="161925"/>
          <a:ext cx="103251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a:t>
          </a:r>
          <a:r>
            <a:rPr lang="en-US" cap="none" sz="2000" b="1" i="0" u="none" baseline="0">
              <a:solidFill>
                <a:srgbClr val="FFFFFF"/>
              </a:solidFill>
            </a:rPr>
            <a:t>2022</a:t>
          </a:r>
        </a:p>
      </xdr:txBody>
    </xdr:sp>
    <xdr:clientData/>
  </xdr:oneCellAnchor>
  <xdr:twoCellAnchor>
    <xdr:from>
      <xdr:col>14</xdr:col>
      <xdr:colOff>590550</xdr:colOff>
      <xdr:row>2</xdr:row>
      <xdr:rowOff>38100</xdr:rowOff>
    </xdr:from>
    <xdr:to>
      <xdr:col>16</xdr:col>
      <xdr:colOff>419100</xdr:colOff>
      <xdr:row>5</xdr:row>
      <xdr:rowOff>0</xdr:rowOff>
    </xdr:to>
    <xdr:sp>
      <xdr:nvSpPr>
        <xdr:cNvPr id="3" name="3 Pentágono">
          <a:hlinkClick r:id="rId1"/>
        </xdr:cNvPr>
        <xdr:cNvSpPr>
          <a:spLocks/>
        </xdr:cNvSpPr>
      </xdr:nvSpPr>
      <xdr:spPr>
        <a:xfrm flipH="1">
          <a:off x="11753850" y="361950"/>
          <a:ext cx="1352550" cy="447675"/>
        </a:xfrm>
        <a:prstGeom prst="homePlate">
          <a:avLst>
            <a:gd name="adj" fmla="val 3255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8859500" cy="542925"/>
    <xdr:sp>
      <xdr:nvSpPr>
        <xdr:cNvPr id="1" name="1 Rectángulo redondeado"/>
        <xdr:cNvSpPr>
          <a:spLocks/>
        </xdr:cNvSpPr>
      </xdr:nvSpPr>
      <xdr:spPr>
        <a:xfrm>
          <a:off x="790575" y="1600200"/>
          <a:ext cx="188595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beneficiarios según sexo e importe de las prestaciones acordadas, por sección de actividad económica.</a:t>
          </a:r>
          <a:r>
            <a:rPr lang="en-US" cap="none" sz="1600" b="0" i="0" u="none" baseline="0">
              <a:solidFill>
                <a:srgbClr val="000000"/>
              </a:solidFill>
            </a:rPr>
            <a:t> </a:t>
          </a:r>
        </a:p>
      </xdr:txBody>
    </xdr:sp>
    <xdr:clientData/>
  </xdr:oneCellAnchor>
  <xdr:oneCellAnchor>
    <xdr:from>
      <xdr:col>1</xdr:col>
      <xdr:colOff>0</xdr:colOff>
      <xdr:row>1</xdr:row>
      <xdr:rowOff>0</xdr:rowOff>
    </xdr:from>
    <xdr:ext cx="18897600" cy="1076325"/>
    <xdr:sp>
      <xdr:nvSpPr>
        <xdr:cNvPr id="2" name="2 Rectángulo redondeado"/>
        <xdr:cNvSpPr>
          <a:spLocks/>
        </xdr:cNvSpPr>
      </xdr:nvSpPr>
      <xdr:spPr>
        <a:xfrm>
          <a:off x="762000" y="161925"/>
          <a:ext cx="188976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22</xdr:col>
      <xdr:colOff>323850</xdr:colOff>
      <xdr:row>3</xdr:row>
      <xdr:rowOff>0</xdr:rowOff>
    </xdr:from>
    <xdr:to>
      <xdr:col>24</xdr:col>
      <xdr:colOff>257175</xdr:colOff>
      <xdr:row>5</xdr:row>
      <xdr:rowOff>95250</xdr:rowOff>
    </xdr:to>
    <xdr:sp>
      <xdr:nvSpPr>
        <xdr:cNvPr id="3" name="3 Pentágono">
          <a:hlinkClick r:id="rId1"/>
        </xdr:cNvPr>
        <xdr:cNvSpPr>
          <a:spLocks/>
        </xdr:cNvSpPr>
      </xdr:nvSpPr>
      <xdr:spPr>
        <a:xfrm flipH="1">
          <a:off x="20050125" y="48577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4458950" cy="542925"/>
    <xdr:sp>
      <xdr:nvSpPr>
        <xdr:cNvPr id="1" name="3 Rectángulo redondeado"/>
        <xdr:cNvSpPr>
          <a:spLocks/>
        </xdr:cNvSpPr>
      </xdr:nvSpPr>
      <xdr:spPr>
        <a:xfrm>
          <a:off x="790575" y="1600200"/>
          <a:ext cx="1445895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y beneficiarios de las prestaciones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4487525" cy="1076325"/>
    <xdr:sp>
      <xdr:nvSpPr>
        <xdr:cNvPr id="2" name="4 Rectángulo redondeado"/>
        <xdr:cNvSpPr>
          <a:spLocks/>
        </xdr:cNvSpPr>
      </xdr:nvSpPr>
      <xdr:spPr>
        <a:xfrm>
          <a:off x="762000" y="161925"/>
          <a:ext cx="144875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21</xdr:col>
      <xdr:colOff>95250</xdr:colOff>
      <xdr:row>2</xdr:row>
      <xdr:rowOff>66675</xdr:rowOff>
    </xdr:from>
    <xdr:to>
      <xdr:col>23</xdr:col>
      <xdr:colOff>28575</xdr:colOff>
      <xdr:row>5</xdr:row>
      <xdr:rowOff>0</xdr:rowOff>
    </xdr:to>
    <xdr:sp>
      <xdr:nvSpPr>
        <xdr:cNvPr id="3" name="5 Pentágono">
          <a:hlinkClick r:id="rId1"/>
        </xdr:cNvPr>
        <xdr:cNvSpPr>
          <a:spLocks/>
        </xdr:cNvSpPr>
      </xdr:nvSpPr>
      <xdr:spPr>
        <a:xfrm flipH="1">
          <a:off x="16097250" y="39052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629900" cy="542925"/>
    <xdr:sp>
      <xdr:nvSpPr>
        <xdr:cNvPr id="1" name="1 Rectángulo redondeado"/>
        <xdr:cNvSpPr>
          <a:spLocks/>
        </xdr:cNvSpPr>
      </xdr:nvSpPr>
      <xdr:spPr>
        <a:xfrm>
          <a:off x="790575" y="1609725"/>
          <a:ext cx="106299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0648950" cy="1076325"/>
    <xdr:sp>
      <xdr:nvSpPr>
        <xdr:cNvPr id="2" name="2 Rectángulo redondeado"/>
        <xdr:cNvSpPr>
          <a:spLocks/>
        </xdr:cNvSpPr>
      </xdr:nvSpPr>
      <xdr:spPr>
        <a:xfrm>
          <a:off x="762000" y="161925"/>
          <a:ext cx="106489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2022</a:t>
          </a:r>
        </a:p>
      </xdr:txBody>
    </xdr:sp>
    <xdr:clientData/>
  </xdr:oneCellAnchor>
  <xdr:twoCellAnchor>
    <xdr:from>
      <xdr:col>14</xdr:col>
      <xdr:colOff>657225</xdr:colOff>
      <xdr:row>2</xdr:row>
      <xdr:rowOff>38100</xdr:rowOff>
    </xdr:from>
    <xdr:to>
      <xdr:col>16</xdr:col>
      <xdr:colOff>590550</xdr:colOff>
      <xdr:row>4</xdr:row>
      <xdr:rowOff>133350</xdr:rowOff>
    </xdr:to>
    <xdr:sp>
      <xdr:nvSpPr>
        <xdr:cNvPr id="3" name="3 Pentágono">
          <a:hlinkClick r:id="rId1"/>
        </xdr:cNvPr>
        <xdr:cNvSpPr>
          <a:spLocks/>
        </xdr:cNvSpPr>
      </xdr:nvSpPr>
      <xdr:spPr>
        <a:xfrm flipH="1">
          <a:off x="11477625" y="361950"/>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tabColor theme="6"/>
    <pageSetUpPr fitToPage="1"/>
  </sheetPr>
  <dimension ref="C9:O24"/>
  <sheetViews>
    <sheetView showGridLines="0" tabSelected="1" zoomScale="98" zoomScaleNormal="98"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4" width="11.421875" style="1" customWidth="1"/>
    <col min="15" max="15" width="12.00390625" style="1" customWidth="1"/>
    <col min="16" max="16384" width="11.421875" style="1" customWidth="1"/>
  </cols>
  <sheetData>
    <row r="2" ht="12.75"/>
    <row r="3" ht="12.75"/>
    <row r="4" ht="12.75"/>
    <row r="5" ht="12.75"/>
    <row r="6" ht="12.75"/>
    <row r="7" ht="12.75"/>
    <row r="8" ht="12.75"/>
    <row r="9" ht="19.5" customHeight="1">
      <c r="H9" s="2"/>
    </row>
    <row r="10" spans="4:8" ht="17.25" customHeight="1">
      <c r="D10" s="4"/>
      <c r="E10" s="4"/>
      <c r="F10" s="4"/>
      <c r="H10" s="4"/>
    </row>
    <row r="11" spans="4:6" ht="36" customHeight="1">
      <c r="D11" s="5"/>
      <c r="E11" s="5"/>
      <c r="F11" s="3"/>
    </row>
    <row r="12" ht="39.75" customHeight="1"/>
    <row r="13" spans="3:13" ht="18.75" customHeight="1">
      <c r="C13" s="221" t="s">
        <v>85</v>
      </c>
      <c r="D13" s="222"/>
      <c r="E13" s="222"/>
      <c r="F13" s="222"/>
      <c r="G13" s="222"/>
      <c r="H13" s="222"/>
      <c r="I13" s="222"/>
      <c r="J13" s="222"/>
      <c r="K13" s="222"/>
      <c r="L13" s="222"/>
      <c r="M13" s="223"/>
    </row>
    <row r="14" ht="12" customHeight="1"/>
    <row r="15" spans="3:13" ht="26.25" customHeight="1">
      <c r="C15" s="221" t="s">
        <v>83</v>
      </c>
      <c r="D15" s="222"/>
      <c r="E15" s="222"/>
      <c r="F15" s="222"/>
      <c r="G15" s="222"/>
      <c r="H15" s="222"/>
      <c r="I15" s="222"/>
      <c r="J15" s="222"/>
      <c r="K15" s="222"/>
      <c r="L15" s="222"/>
      <c r="M15" s="223"/>
    </row>
    <row r="16" spans="3:13" ht="26.25" customHeight="1">
      <c r="C16" s="221" t="s">
        <v>84</v>
      </c>
      <c r="D16" s="222"/>
      <c r="E16" s="222"/>
      <c r="F16" s="222"/>
      <c r="G16" s="222"/>
      <c r="H16" s="222"/>
      <c r="I16" s="222"/>
      <c r="J16" s="222"/>
      <c r="K16" s="222"/>
      <c r="L16" s="222"/>
      <c r="M16" s="223"/>
    </row>
    <row r="17" spans="3:13" ht="26.25" customHeight="1">
      <c r="C17" s="221" t="s">
        <v>105</v>
      </c>
      <c r="D17" s="222"/>
      <c r="E17" s="222"/>
      <c r="F17" s="222"/>
      <c r="G17" s="222"/>
      <c r="H17" s="222"/>
      <c r="I17" s="222"/>
      <c r="J17" s="222"/>
      <c r="K17" s="222"/>
      <c r="L17" s="222"/>
      <c r="M17" s="223"/>
    </row>
    <row r="18" spans="3:13" ht="26.25" customHeight="1">
      <c r="C18" s="221" t="s">
        <v>106</v>
      </c>
      <c r="D18" s="222"/>
      <c r="E18" s="222"/>
      <c r="F18" s="222"/>
      <c r="G18" s="222"/>
      <c r="H18" s="222"/>
      <c r="I18" s="222"/>
      <c r="J18" s="222"/>
      <c r="K18" s="222"/>
      <c r="L18" s="222"/>
      <c r="M18" s="223"/>
    </row>
    <row r="19" spans="3:15" ht="26.25" customHeight="1">
      <c r="C19" s="219" t="s">
        <v>127</v>
      </c>
      <c r="D19" s="220"/>
      <c r="E19" s="220"/>
      <c r="F19" s="220"/>
      <c r="G19" s="220"/>
      <c r="H19" s="220"/>
      <c r="I19" s="220"/>
      <c r="J19" s="220"/>
      <c r="K19" s="220"/>
      <c r="L19" s="220"/>
      <c r="M19" s="220"/>
      <c r="N19" s="220"/>
      <c r="O19" s="220"/>
    </row>
    <row r="20" spans="3:14" ht="26.25" customHeight="1">
      <c r="C20" s="146" t="s">
        <v>128</v>
      </c>
      <c r="D20" s="147"/>
      <c r="E20" s="147"/>
      <c r="F20" s="147"/>
      <c r="G20" s="147"/>
      <c r="H20" s="147"/>
      <c r="I20" s="147"/>
      <c r="J20" s="147"/>
      <c r="K20" s="147"/>
      <c r="L20" s="147"/>
      <c r="M20" s="147"/>
      <c r="N20" s="147"/>
    </row>
    <row r="21" spans="3:13" ht="26.25" customHeight="1">
      <c r="C21" s="221" t="s">
        <v>129</v>
      </c>
      <c r="D21" s="222"/>
      <c r="E21" s="222"/>
      <c r="F21" s="222"/>
      <c r="G21" s="222"/>
      <c r="H21" s="222"/>
      <c r="I21" s="222"/>
      <c r="J21" s="222"/>
      <c r="K21" s="222"/>
      <c r="L21" s="222"/>
      <c r="M21" s="223"/>
    </row>
    <row r="22" spans="3:13" ht="26.25" customHeight="1">
      <c r="C22" s="221" t="s">
        <v>130</v>
      </c>
      <c r="D22" s="222"/>
      <c r="E22" s="222"/>
      <c r="F22" s="222"/>
      <c r="G22" s="222"/>
      <c r="H22" s="222"/>
      <c r="I22" s="222"/>
      <c r="J22" s="222"/>
      <c r="K22" s="222"/>
      <c r="L22" s="222"/>
      <c r="M22" s="223"/>
    </row>
    <row r="23" spans="3:13" ht="26.25" customHeight="1">
      <c r="C23" s="221" t="s">
        <v>183</v>
      </c>
      <c r="D23" s="222"/>
      <c r="E23" s="222"/>
      <c r="F23" s="222"/>
      <c r="G23" s="222"/>
      <c r="H23" s="222"/>
      <c r="I23" s="222"/>
      <c r="J23" s="222"/>
      <c r="K23" s="222"/>
      <c r="L23" s="222"/>
      <c r="M23" s="223"/>
    </row>
    <row r="24" spans="3:13" ht="26.25" customHeight="1">
      <c r="C24" s="221" t="s">
        <v>131</v>
      </c>
      <c r="D24" s="222"/>
      <c r="E24" s="222"/>
      <c r="F24" s="222"/>
      <c r="G24" s="222"/>
      <c r="H24" s="222"/>
      <c r="I24" s="222"/>
      <c r="J24" s="222"/>
      <c r="K24" s="222"/>
      <c r="L24" s="222"/>
      <c r="M24" s="223"/>
    </row>
  </sheetData>
  <sheetProtection/>
  <mergeCells count="10">
    <mergeCell ref="C19:O19"/>
    <mergeCell ref="C21:M21"/>
    <mergeCell ref="C22:M22"/>
    <mergeCell ref="C23:M23"/>
    <mergeCell ref="C24:M24"/>
    <mergeCell ref="C13:M13"/>
    <mergeCell ref="C16:M16"/>
    <mergeCell ref="C15:M15"/>
    <mergeCell ref="C17:M17"/>
    <mergeCell ref="C18:M18"/>
  </mergeCells>
  <hyperlinks>
    <hyperlink ref="C16" location="'FGS-2'!A1" display="FGS-2. Beneficiarios e importe de las prestaciones acordadas, según sexo, por tipo de prestación y motivo de solicitud."/>
    <hyperlink ref="C17" location="'FGS-3'!A1" display="FGS-3. Expedientes, empresas afectadas y beneficiarios de las prestaciones acordadas, según sexo, por tamaño de empresa. "/>
    <hyperlink ref="C18" location="'FGS-4'!A1" display="FGS-4. Importe de las prestaciones acordadas, según sexo, por tamaño de empresa."/>
    <hyperlink ref="C19" location="'FGS-5'!A1" display="FGS-5. Expedientes, empresas afectadas, beneficiarios según sexo e importe de las prestaciones acordadas, por sección de actividad económica."/>
    <hyperlink ref="C20" location="'FGS-6'!A1" display="FGS-6 Expedientes, empresas afectadas y beneficiarios de las prestaciones acordadas, según sexo, por comunidad autónoma y provincia."/>
    <hyperlink ref="C21" location="'FGS-7'!A1" display="FGS-7.Importe de los salarios acordados, según sexo, por comunidad autónoma y provincia."/>
    <hyperlink ref="C22" location="'FGS-8'!A1" display="FGS-8.Importe de las indemnizaciones acordadas, según sexo, por comunidad autónoma y provincia."/>
    <hyperlink ref="C23" location="'FGS-9'!A1" display="FGS-9 Importe de los salarios acordados, según motivo de solicitud, por comunidad autónoma y provincia"/>
    <hyperlink ref="C24" location="'FGS-10'!A1" display="FGS-10 Importe de las indemnizaciones acordadas, según motivo de solicitud, por comunidad autónoma y provincia."/>
    <hyperlink ref="C13" location="Fuentes!A1" display="Fuente"/>
    <hyperlink ref="C15:M15" location="'FGS-1'!A1" display="FGS-1. Expedientes, empresas afectadas, beneficiarios e importe de las prestaciones  acordadas, por motivo de solicitud."/>
    <hyperlink ref="C13:M13" location="Fuente!A1" display="Fuente"/>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10">
    <tabColor theme="6"/>
  </sheetPr>
  <dimension ref="A15:O115"/>
  <sheetViews>
    <sheetView zoomScale="91" zoomScaleNormal="91" zoomScalePageLayoutView="0" workbookViewId="0" topLeftCell="A1">
      <selection activeCell="A1" sqref="A1"/>
    </sheetView>
  </sheetViews>
  <sheetFormatPr defaultColWidth="11.421875" defaultRowHeight="12.75"/>
  <cols>
    <col min="1" max="4" width="11.421875" style="31" customWidth="1"/>
    <col min="5" max="13" width="12.57421875" style="31" bestFit="1" customWidth="1"/>
    <col min="14" max="16384" width="11.421875" style="31" customWidth="1"/>
  </cols>
  <sheetData>
    <row r="2" ht="12.75"/>
    <row r="3" ht="12.75"/>
    <row r="4" ht="12.75"/>
    <row r="5" ht="12.75"/>
    <row r="6" ht="12.75"/>
    <row r="7" ht="12.75"/>
    <row r="8" ht="12.75"/>
    <row r="10" ht="12.75"/>
    <row r="11" ht="12.75"/>
    <row r="12" ht="12.75"/>
    <row r="13" ht="12.75"/>
    <row r="14" ht="12.75"/>
    <row r="15" ht="13.5" thickBot="1">
      <c r="A15" s="194"/>
    </row>
    <row r="17" spans="3:14" ht="13.5" thickBot="1">
      <c r="C17" s="95"/>
      <c r="D17" s="95"/>
      <c r="E17" s="257" t="s">
        <v>188</v>
      </c>
      <c r="F17" s="258"/>
      <c r="G17" s="258"/>
      <c r="H17" s="258"/>
      <c r="I17" s="258"/>
      <c r="J17" s="258"/>
      <c r="K17" s="258"/>
      <c r="L17" s="258"/>
      <c r="M17" s="284"/>
      <c r="N17" s="91"/>
    </row>
    <row r="18" spans="3:14" ht="13.5" thickBot="1">
      <c r="C18" s="118"/>
      <c r="D18" s="7"/>
      <c r="E18" s="287"/>
      <c r="F18" s="288"/>
      <c r="G18" s="288"/>
      <c r="H18" s="288"/>
      <c r="I18" s="288"/>
      <c r="J18" s="288"/>
      <c r="K18" s="288"/>
      <c r="L18" s="288"/>
      <c r="M18" s="289"/>
      <c r="N18" s="91"/>
    </row>
    <row r="19" spans="3:14" ht="13.5" thickBot="1">
      <c r="C19" s="118"/>
      <c r="D19" s="8"/>
      <c r="E19" s="290" t="s">
        <v>77</v>
      </c>
      <c r="F19" s="291"/>
      <c r="G19" s="292"/>
      <c r="H19" s="290" t="s">
        <v>152</v>
      </c>
      <c r="I19" s="291"/>
      <c r="J19" s="292"/>
      <c r="K19" s="290" t="s">
        <v>6</v>
      </c>
      <c r="L19" s="291"/>
      <c r="M19" s="292"/>
      <c r="N19" s="91"/>
    </row>
    <row r="20" spans="3:14" ht="13.5" thickBot="1">
      <c r="C20" s="118"/>
      <c r="D20" s="9"/>
      <c r="E20" s="74">
        <v>2020</v>
      </c>
      <c r="F20" s="74">
        <v>2021</v>
      </c>
      <c r="G20" s="54">
        <v>2022</v>
      </c>
      <c r="H20" s="54">
        <v>2020</v>
      </c>
      <c r="I20" s="54">
        <v>2021</v>
      </c>
      <c r="J20" s="54">
        <v>2022</v>
      </c>
      <c r="K20" s="54">
        <v>2020</v>
      </c>
      <c r="L20" s="92">
        <v>2021</v>
      </c>
      <c r="M20" s="92">
        <v>2022</v>
      </c>
      <c r="N20" s="91"/>
    </row>
    <row r="21" spans="3:13" ht="13.5" thickBot="1">
      <c r="C21" s="51"/>
      <c r="D21" s="51"/>
      <c r="E21" s="51"/>
      <c r="F21" s="51"/>
      <c r="G21" s="51"/>
      <c r="H21" s="51"/>
      <c r="I21" s="138"/>
      <c r="J21" s="138"/>
      <c r="K21" s="51"/>
      <c r="L21" s="51"/>
      <c r="M21" s="51"/>
    </row>
    <row r="22" spans="3:15" ht="13.5" thickBot="1">
      <c r="C22" s="304" t="s">
        <v>74</v>
      </c>
      <c r="D22" s="305"/>
      <c r="E22" s="89">
        <f aca="true" t="shared" si="0" ref="E22:M22">SUM(E24,E35,E41,E43,E45,E50,E52,E60,E72,E79,E85,E90,E97,E99,E101,E103,E109,E111,E112)</f>
        <v>282920.0797699999</v>
      </c>
      <c r="F22" s="89">
        <f t="shared" si="0"/>
        <v>372769.44912</v>
      </c>
      <c r="G22" s="89">
        <f t="shared" si="0"/>
        <v>340857.1426</v>
      </c>
      <c r="H22" s="89">
        <f t="shared" si="0"/>
        <v>174848.16122999997</v>
      </c>
      <c r="I22" s="89">
        <f t="shared" si="0"/>
        <v>221276.96622</v>
      </c>
      <c r="J22" s="89">
        <f t="shared" si="0"/>
        <v>200328.47797999997</v>
      </c>
      <c r="K22" s="119">
        <f t="shared" si="0"/>
        <v>101988.18880000002</v>
      </c>
      <c r="L22" s="119">
        <f t="shared" si="0"/>
        <v>138005.42322000003</v>
      </c>
      <c r="M22" s="119">
        <f t="shared" si="0"/>
        <v>124185.98929999999</v>
      </c>
      <c r="O22" s="115"/>
    </row>
    <row r="23" spans="3:13" ht="13.5" thickBot="1">
      <c r="C23" s="120"/>
      <c r="D23" s="121"/>
      <c r="E23" s="121"/>
      <c r="F23" s="121"/>
      <c r="G23" s="121"/>
      <c r="H23" s="121"/>
      <c r="I23" s="121"/>
      <c r="J23" s="121"/>
      <c r="K23" s="121"/>
      <c r="L23" s="121"/>
      <c r="M23" s="121"/>
    </row>
    <row r="24" spans="3:14" ht="13.5" thickBot="1">
      <c r="C24" s="306" t="s">
        <v>12</v>
      </c>
      <c r="D24" s="303"/>
      <c r="E24" s="122">
        <f aca="true" t="shared" si="1" ref="E24:M24">SUM(E26:E33)</f>
        <v>27392.57885</v>
      </c>
      <c r="F24" s="122">
        <f t="shared" si="1"/>
        <v>37729.165120000005</v>
      </c>
      <c r="G24" s="122">
        <f t="shared" si="1"/>
        <v>41168.193060000005</v>
      </c>
      <c r="H24" s="122">
        <f t="shared" si="1"/>
        <v>17898.34345</v>
      </c>
      <c r="I24" s="122">
        <f t="shared" si="1"/>
        <v>22387.905349999997</v>
      </c>
      <c r="J24" s="122">
        <f t="shared" si="1"/>
        <v>25021.80361</v>
      </c>
      <c r="K24" s="122">
        <f t="shared" si="1"/>
        <v>9153.76947</v>
      </c>
      <c r="L24" s="122">
        <f t="shared" si="1"/>
        <v>14261.058680000002</v>
      </c>
      <c r="M24" s="122">
        <f t="shared" si="1"/>
        <v>14494.78853</v>
      </c>
      <c r="N24" s="159"/>
    </row>
    <row r="25" spans="3:13" ht="13.5" thickBot="1">
      <c r="C25" s="123"/>
      <c r="D25" s="124"/>
      <c r="E25" s="125"/>
      <c r="F25" s="125"/>
      <c r="G25" s="125"/>
      <c r="H25" s="125"/>
      <c r="I25" s="125"/>
      <c r="J25" s="125"/>
      <c r="K25" s="125"/>
      <c r="L25" s="125"/>
      <c r="M25" s="125"/>
    </row>
    <row r="26" spans="3:13" ht="13.5" thickBot="1">
      <c r="C26" s="300" t="s">
        <v>13</v>
      </c>
      <c r="D26" s="301"/>
      <c r="E26" s="35">
        <v>2503.41462</v>
      </c>
      <c r="F26" s="35">
        <v>3611.84214</v>
      </c>
      <c r="G26" s="35">
        <v>3746.2536299999997</v>
      </c>
      <c r="H26" s="35">
        <v>1792.3013799999999</v>
      </c>
      <c r="I26" s="35">
        <v>2009.4031200000002</v>
      </c>
      <c r="J26" s="35">
        <v>2216.74364</v>
      </c>
      <c r="K26" s="35">
        <v>657.88802</v>
      </c>
      <c r="L26" s="35">
        <v>1391.91617</v>
      </c>
      <c r="M26" s="35">
        <v>1256.03224</v>
      </c>
    </row>
    <row r="27" spans="3:13" ht="13.5" thickBot="1">
      <c r="C27" s="300" t="s">
        <v>14</v>
      </c>
      <c r="D27" s="301"/>
      <c r="E27" s="35">
        <v>2781.35407</v>
      </c>
      <c r="F27" s="35">
        <v>4172.53996</v>
      </c>
      <c r="G27" s="35">
        <v>3327.20632</v>
      </c>
      <c r="H27" s="35">
        <v>1687.8431</v>
      </c>
      <c r="I27" s="35">
        <v>2791.3303300000002</v>
      </c>
      <c r="J27" s="35">
        <v>2162.9971299999997</v>
      </c>
      <c r="K27" s="35">
        <v>1060.2640800000001</v>
      </c>
      <c r="L27" s="35">
        <v>1312.47604</v>
      </c>
      <c r="M27" s="35">
        <v>1109.62579</v>
      </c>
    </row>
    <row r="28" spans="3:13" ht="13.5" thickBot="1">
      <c r="C28" s="300" t="s">
        <v>15</v>
      </c>
      <c r="D28" s="301"/>
      <c r="E28" s="35">
        <v>1860.73245</v>
      </c>
      <c r="F28" s="35">
        <v>4369.83028</v>
      </c>
      <c r="G28" s="35">
        <v>4259.52459</v>
      </c>
      <c r="H28" s="35">
        <v>1319.85104</v>
      </c>
      <c r="I28" s="35">
        <v>3060.36923</v>
      </c>
      <c r="J28" s="35">
        <v>2815.84617</v>
      </c>
      <c r="K28" s="35">
        <v>540.8814100000001</v>
      </c>
      <c r="L28" s="35">
        <v>1255.4431599999998</v>
      </c>
      <c r="M28" s="35">
        <v>1378.14146</v>
      </c>
    </row>
    <row r="29" spans="3:13" ht="13.5" thickBot="1">
      <c r="C29" s="300" t="s">
        <v>16</v>
      </c>
      <c r="D29" s="301"/>
      <c r="E29" s="35">
        <v>2452.0973799999997</v>
      </c>
      <c r="F29" s="35">
        <v>2833.54434</v>
      </c>
      <c r="G29" s="35">
        <v>4054.66645</v>
      </c>
      <c r="H29" s="35">
        <v>1319.1383700000001</v>
      </c>
      <c r="I29" s="35">
        <v>1381.0163400000001</v>
      </c>
      <c r="J29" s="35">
        <v>2492.6290400000003</v>
      </c>
      <c r="K29" s="35">
        <v>1117.10681</v>
      </c>
      <c r="L29" s="35">
        <v>1370.4214</v>
      </c>
      <c r="M29" s="35">
        <v>1475.302</v>
      </c>
    </row>
    <row r="30" spans="3:13" ht="13.5" thickBot="1">
      <c r="C30" s="300" t="s">
        <v>17</v>
      </c>
      <c r="D30" s="301"/>
      <c r="E30" s="35">
        <v>2830.8258100000003</v>
      </c>
      <c r="F30" s="35">
        <v>2147.34314</v>
      </c>
      <c r="G30" s="35">
        <v>1865.84411</v>
      </c>
      <c r="H30" s="35">
        <v>1651.3932</v>
      </c>
      <c r="I30" s="35">
        <v>1289.2495900000001</v>
      </c>
      <c r="J30" s="35">
        <v>1384.17875</v>
      </c>
      <c r="K30" s="35">
        <v>1171.8221299999998</v>
      </c>
      <c r="L30" s="35">
        <v>847.6198</v>
      </c>
      <c r="M30" s="35">
        <v>455.22102</v>
      </c>
    </row>
    <row r="31" spans="3:13" ht="13.5" thickBot="1">
      <c r="C31" s="300" t="s">
        <v>18</v>
      </c>
      <c r="D31" s="301"/>
      <c r="E31" s="35">
        <v>2948.71191</v>
      </c>
      <c r="F31" s="35">
        <v>1605.66278</v>
      </c>
      <c r="G31" s="35">
        <v>1678.98082</v>
      </c>
      <c r="H31" s="35">
        <v>2247.52635</v>
      </c>
      <c r="I31" s="35">
        <v>824.05439</v>
      </c>
      <c r="J31" s="35">
        <v>942.08712</v>
      </c>
      <c r="K31" s="35">
        <v>641.38529</v>
      </c>
      <c r="L31" s="35">
        <v>752.38173</v>
      </c>
      <c r="M31" s="35">
        <v>651.06131</v>
      </c>
    </row>
    <row r="32" spans="3:13" ht="13.5" thickBot="1">
      <c r="C32" s="300" t="s">
        <v>19</v>
      </c>
      <c r="D32" s="301"/>
      <c r="E32" s="35">
        <v>4374.107980000001</v>
      </c>
      <c r="F32" s="35">
        <v>10659.09519</v>
      </c>
      <c r="G32" s="35">
        <v>11398.67699</v>
      </c>
      <c r="H32" s="35">
        <v>2611.17533</v>
      </c>
      <c r="I32" s="35">
        <v>5401.14925</v>
      </c>
      <c r="J32" s="35">
        <v>6120.419089999999</v>
      </c>
      <c r="K32" s="35">
        <v>1658.00295</v>
      </c>
      <c r="L32" s="35">
        <v>4791.92483</v>
      </c>
      <c r="M32" s="35">
        <v>4674.94841</v>
      </c>
    </row>
    <row r="33" spans="3:13" ht="13.5" thickBot="1">
      <c r="C33" s="300" t="s">
        <v>20</v>
      </c>
      <c r="D33" s="301"/>
      <c r="E33" s="35">
        <v>7641.33463</v>
      </c>
      <c r="F33" s="35">
        <v>8329.30729</v>
      </c>
      <c r="G33" s="35">
        <v>10837.04015</v>
      </c>
      <c r="H33" s="35">
        <v>5269.11468</v>
      </c>
      <c r="I33" s="35">
        <v>5631.3331</v>
      </c>
      <c r="J33" s="35">
        <v>6886.9026699999995</v>
      </c>
      <c r="K33" s="35">
        <v>2306.41878</v>
      </c>
      <c r="L33" s="35">
        <v>2538.8755499999997</v>
      </c>
      <c r="M33" s="35">
        <v>3494.4563</v>
      </c>
    </row>
    <row r="34" spans="3:13" ht="13.5" thickBot="1">
      <c r="C34" s="126"/>
      <c r="D34" s="127"/>
      <c r="E34" s="128"/>
      <c r="F34" s="129"/>
      <c r="G34" s="129"/>
      <c r="H34" s="130"/>
      <c r="I34" s="131"/>
      <c r="J34" s="131"/>
      <c r="K34" s="129"/>
      <c r="L34" s="131"/>
      <c r="M34" s="131"/>
    </row>
    <row r="35" spans="3:14" ht="13.5" thickBot="1">
      <c r="C35" s="302" t="s">
        <v>21</v>
      </c>
      <c r="D35" s="303"/>
      <c r="E35" s="122">
        <f aca="true" t="shared" si="2" ref="E35:M35">SUM(E37:E39)</f>
        <v>8616.23655</v>
      </c>
      <c r="F35" s="122">
        <f t="shared" si="2"/>
        <v>14254.14278</v>
      </c>
      <c r="G35" s="122">
        <f t="shared" si="2"/>
        <v>12441.619939999999</v>
      </c>
      <c r="H35" s="122">
        <f t="shared" si="2"/>
        <v>4707.69591</v>
      </c>
      <c r="I35" s="122">
        <f t="shared" si="2"/>
        <v>8726.63726</v>
      </c>
      <c r="J35" s="122">
        <f t="shared" si="2"/>
        <v>5194.78542</v>
      </c>
      <c r="K35" s="122">
        <f t="shared" si="2"/>
        <v>3821.16881</v>
      </c>
      <c r="L35" s="122">
        <f t="shared" si="2"/>
        <v>4992.902340000001</v>
      </c>
      <c r="M35" s="122">
        <f t="shared" si="2"/>
        <v>6353.30769</v>
      </c>
      <c r="N35" s="159"/>
    </row>
    <row r="36" spans="3:13" ht="13.5" thickBot="1">
      <c r="C36" s="126"/>
      <c r="D36" s="127"/>
      <c r="E36" s="129"/>
      <c r="F36" s="132"/>
      <c r="G36" s="132"/>
      <c r="H36" s="132"/>
      <c r="I36" s="132"/>
      <c r="J36" s="132"/>
      <c r="K36" s="132"/>
      <c r="L36" s="133"/>
      <c r="M36" s="133"/>
    </row>
    <row r="37" spans="3:13" ht="13.5" thickBot="1">
      <c r="C37" s="300" t="s">
        <v>22</v>
      </c>
      <c r="D37" s="301"/>
      <c r="E37" s="34">
        <v>807.09577</v>
      </c>
      <c r="F37" s="35">
        <v>1626.83626</v>
      </c>
      <c r="G37" s="35">
        <v>1382.39687</v>
      </c>
      <c r="H37" s="35">
        <v>619.4427</v>
      </c>
      <c r="I37" s="35">
        <v>1011.57687</v>
      </c>
      <c r="J37" s="35">
        <v>878.12482</v>
      </c>
      <c r="K37" s="35">
        <v>166.03052</v>
      </c>
      <c r="L37" s="35">
        <v>467.41921</v>
      </c>
      <c r="M37" s="35">
        <v>498.23901</v>
      </c>
    </row>
    <row r="38" spans="3:13" ht="13.5" thickBot="1">
      <c r="C38" s="300" t="s">
        <v>23</v>
      </c>
      <c r="D38" s="301"/>
      <c r="E38" s="34">
        <v>776.1021</v>
      </c>
      <c r="F38" s="35">
        <v>404.16134999999997</v>
      </c>
      <c r="G38" s="35">
        <v>445.18841</v>
      </c>
      <c r="H38" s="35">
        <v>418.70526</v>
      </c>
      <c r="I38" s="35">
        <v>243.35506</v>
      </c>
      <c r="J38" s="35">
        <v>243.53699</v>
      </c>
      <c r="K38" s="35">
        <v>343.92604</v>
      </c>
      <c r="L38" s="35">
        <v>160.80629000000002</v>
      </c>
      <c r="M38" s="35">
        <v>179.86759</v>
      </c>
    </row>
    <row r="39" spans="3:13" ht="13.5" thickBot="1">
      <c r="C39" s="300" t="s">
        <v>24</v>
      </c>
      <c r="D39" s="301"/>
      <c r="E39" s="34">
        <v>7033.03868</v>
      </c>
      <c r="F39" s="35">
        <v>12223.14517</v>
      </c>
      <c r="G39" s="35">
        <v>10614.03466</v>
      </c>
      <c r="H39" s="35">
        <v>3669.54795</v>
      </c>
      <c r="I39" s="35">
        <v>7471.70533</v>
      </c>
      <c r="J39" s="35">
        <v>4073.1236099999996</v>
      </c>
      <c r="K39" s="35">
        <v>3311.21225</v>
      </c>
      <c r="L39" s="35">
        <v>4364.67684</v>
      </c>
      <c r="M39" s="35">
        <v>5675.20109</v>
      </c>
    </row>
    <row r="40" spans="3:13" ht="13.5" thickBot="1">
      <c r="C40" s="115"/>
      <c r="D40" s="115"/>
      <c r="E40" s="115"/>
      <c r="F40" s="115"/>
      <c r="G40" s="115"/>
      <c r="H40" s="115"/>
      <c r="I40" s="115"/>
      <c r="J40" s="115"/>
      <c r="K40" s="115"/>
      <c r="L40" s="115"/>
      <c r="M40" s="115"/>
    </row>
    <row r="41" spans="3:14" ht="13.5" thickBot="1">
      <c r="C41" s="302" t="s">
        <v>25</v>
      </c>
      <c r="D41" s="303"/>
      <c r="E41" s="122">
        <v>4925.88189</v>
      </c>
      <c r="F41" s="122">
        <v>7575.40572</v>
      </c>
      <c r="G41" s="122">
        <v>9206.40607</v>
      </c>
      <c r="H41" s="122">
        <v>3262.14662</v>
      </c>
      <c r="I41" s="122">
        <v>5176.64999</v>
      </c>
      <c r="J41" s="122">
        <v>6635.13522</v>
      </c>
      <c r="K41" s="122">
        <v>1647.5149199999998</v>
      </c>
      <c r="L41" s="122">
        <v>2258.46841</v>
      </c>
      <c r="M41" s="122">
        <v>2362.25278</v>
      </c>
      <c r="N41" s="159"/>
    </row>
    <row r="42" spans="3:13" ht="13.5" thickBot="1">
      <c r="C42" s="115"/>
      <c r="D42" s="115"/>
      <c r="E42" s="115"/>
      <c r="F42" s="115"/>
      <c r="G42" s="115"/>
      <c r="H42" s="115"/>
      <c r="I42" s="115"/>
      <c r="J42" s="115"/>
      <c r="K42" s="115"/>
      <c r="L42" s="115"/>
      <c r="M42" s="115"/>
    </row>
    <row r="43" spans="3:14" ht="13.5" thickBot="1">
      <c r="C43" s="302" t="s">
        <v>26</v>
      </c>
      <c r="D43" s="303"/>
      <c r="E43" s="122">
        <v>11387.4432</v>
      </c>
      <c r="F43" s="122">
        <v>6111.25952</v>
      </c>
      <c r="G43" s="122">
        <v>6298.92403</v>
      </c>
      <c r="H43" s="122">
        <v>4258.86933</v>
      </c>
      <c r="I43" s="122">
        <v>3132.6619</v>
      </c>
      <c r="J43" s="122">
        <v>3222.6045299999996</v>
      </c>
      <c r="K43" s="122">
        <v>5703.763639999999</v>
      </c>
      <c r="L43" s="122">
        <v>2713.1000099999997</v>
      </c>
      <c r="M43" s="122">
        <v>2743.91035</v>
      </c>
      <c r="N43" s="159"/>
    </row>
    <row r="44" spans="3:13" ht="13.5" thickBot="1">
      <c r="C44" s="115"/>
      <c r="D44" s="115"/>
      <c r="E44" s="115"/>
      <c r="F44" s="115"/>
      <c r="G44" s="115"/>
      <c r="H44" s="115"/>
      <c r="I44" s="115"/>
      <c r="J44" s="115"/>
      <c r="K44" s="115"/>
      <c r="L44" s="115"/>
      <c r="M44" s="115"/>
    </row>
    <row r="45" spans="3:14" ht="13.5" thickBot="1">
      <c r="C45" s="302" t="s">
        <v>27</v>
      </c>
      <c r="D45" s="303"/>
      <c r="E45" s="122">
        <f aca="true" t="shared" si="3" ref="E45:M45">SUM(E47:E48)</f>
        <v>9066.35613</v>
      </c>
      <c r="F45" s="122">
        <f t="shared" si="3"/>
        <v>17188.4854</v>
      </c>
      <c r="G45" s="122">
        <f t="shared" si="3"/>
        <v>17798.30139</v>
      </c>
      <c r="H45" s="122">
        <f t="shared" si="3"/>
        <v>5871.54073</v>
      </c>
      <c r="I45" s="122">
        <f t="shared" si="3"/>
        <v>10058.214609999999</v>
      </c>
      <c r="J45" s="122">
        <f t="shared" si="3"/>
        <v>10330.83223</v>
      </c>
      <c r="K45" s="122">
        <f t="shared" si="3"/>
        <v>3043.78626</v>
      </c>
      <c r="L45" s="122">
        <f t="shared" si="3"/>
        <v>6658.646429999999</v>
      </c>
      <c r="M45" s="122">
        <f t="shared" si="3"/>
        <v>6502.30258</v>
      </c>
      <c r="N45" s="159"/>
    </row>
    <row r="46" spans="3:13" ht="13.5" thickBot="1">
      <c r="C46" s="115"/>
      <c r="D46" s="115"/>
      <c r="E46" s="115"/>
      <c r="F46" s="115"/>
      <c r="G46" s="115"/>
      <c r="H46" s="115"/>
      <c r="I46" s="115"/>
      <c r="J46" s="115"/>
      <c r="K46" s="115"/>
      <c r="L46" s="115"/>
      <c r="M46" s="115"/>
    </row>
    <row r="47" spans="3:13" ht="13.5" thickBot="1">
      <c r="C47" s="300" t="s">
        <v>28</v>
      </c>
      <c r="D47" s="301"/>
      <c r="E47" s="34">
        <v>5186.574320000001</v>
      </c>
      <c r="F47" s="35">
        <v>10004.27856</v>
      </c>
      <c r="G47" s="35">
        <v>12543.69442</v>
      </c>
      <c r="H47" s="35">
        <v>3479.87065</v>
      </c>
      <c r="I47" s="35">
        <v>6002.94464</v>
      </c>
      <c r="J47" s="35">
        <v>7860.65404</v>
      </c>
      <c r="K47" s="35">
        <v>1629.07388</v>
      </c>
      <c r="L47" s="35">
        <v>3764.6652999999997</v>
      </c>
      <c r="M47" s="35">
        <v>4029.05628</v>
      </c>
    </row>
    <row r="48" spans="3:13" ht="13.5" thickBot="1">
      <c r="C48" s="300" t="s">
        <v>29</v>
      </c>
      <c r="D48" s="301"/>
      <c r="E48" s="34">
        <v>3879.78181</v>
      </c>
      <c r="F48" s="35">
        <v>7184.20684</v>
      </c>
      <c r="G48" s="35">
        <v>5254.60697</v>
      </c>
      <c r="H48" s="35">
        <v>2391.67008</v>
      </c>
      <c r="I48" s="35">
        <v>4055.2699700000003</v>
      </c>
      <c r="J48" s="35">
        <v>2470.17819</v>
      </c>
      <c r="K48" s="35">
        <v>1414.71238</v>
      </c>
      <c r="L48" s="35">
        <v>2893.9811299999997</v>
      </c>
      <c r="M48" s="35">
        <v>2473.2463</v>
      </c>
    </row>
    <row r="49" spans="3:13" ht="13.5" thickBot="1">
      <c r="C49" s="115"/>
      <c r="D49" s="115"/>
      <c r="E49" s="115"/>
      <c r="F49" s="115"/>
      <c r="G49" s="115"/>
      <c r="H49" s="115"/>
      <c r="I49" s="115"/>
      <c r="J49" s="115"/>
      <c r="K49" s="115"/>
      <c r="L49" s="115"/>
      <c r="M49" s="115"/>
    </row>
    <row r="50" spans="3:14" ht="13.5" thickBot="1">
      <c r="C50" s="302" t="s">
        <v>30</v>
      </c>
      <c r="D50" s="303"/>
      <c r="E50" s="122">
        <v>5468.23943</v>
      </c>
      <c r="F50" s="122">
        <v>3093.26676</v>
      </c>
      <c r="G50" s="122">
        <v>2319.18835</v>
      </c>
      <c r="H50" s="122">
        <v>4555.6303</v>
      </c>
      <c r="I50" s="122">
        <v>1697.11798</v>
      </c>
      <c r="J50" s="122">
        <v>1441.72771</v>
      </c>
      <c r="K50" s="122">
        <v>886.7065799999999</v>
      </c>
      <c r="L50" s="122">
        <v>1392.44107</v>
      </c>
      <c r="M50" s="122">
        <v>824.75475</v>
      </c>
      <c r="N50" s="159"/>
    </row>
    <row r="51" spans="3:13" ht="13.5" thickBot="1">
      <c r="C51" s="115"/>
      <c r="D51" s="115"/>
      <c r="E51" s="115"/>
      <c r="F51" s="115"/>
      <c r="G51" s="115"/>
      <c r="H51" s="115"/>
      <c r="I51" s="115"/>
      <c r="J51" s="115"/>
      <c r="K51" s="115"/>
      <c r="L51" s="115"/>
      <c r="M51" s="115"/>
    </row>
    <row r="52" spans="3:14" ht="13.5" thickBot="1">
      <c r="C52" s="302" t="s">
        <v>31</v>
      </c>
      <c r="D52" s="303"/>
      <c r="E52" s="122">
        <f aca="true" t="shared" si="4" ref="E52:M52">SUM(E54:E58)</f>
        <v>8291.77264</v>
      </c>
      <c r="F52" s="122">
        <f t="shared" si="4"/>
        <v>13741.644250000001</v>
      </c>
      <c r="G52" s="122">
        <f t="shared" si="4"/>
        <v>9756.00626</v>
      </c>
      <c r="H52" s="122">
        <f t="shared" si="4"/>
        <v>5086.359270000001</v>
      </c>
      <c r="I52" s="122">
        <f t="shared" si="4"/>
        <v>7551.41734</v>
      </c>
      <c r="J52" s="122">
        <f t="shared" si="4"/>
        <v>5595.3077</v>
      </c>
      <c r="K52" s="122">
        <f t="shared" si="4"/>
        <v>3172.7168</v>
      </c>
      <c r="L52" s="122">
        <f t="shared" si="4"/>
        <v>5893.30099</v>
      </c>
      <c r="M52" s="122">
        <f t="shared" si="4"/>
        <v>3885.89138</v>
      </c>
      <c r="N52" s="159"/>
    </row>
    <row r="53" spans="3:13" ht="13.5" thickBot="1">
      <c r="C53" s="115"/>
      <c r="D53" s="115"/>
      <c r="E53" s="115"/>
      <c r="F53" s="115"/>
      <c r="G53" s="115"/>
      <c r="H53" s="115"/>
      <c r="I53" s="115"/>
      <c r="J53" s="115"/>
      <c r="K53" s="115"/>
      <c r="L53" s="115"/>
      <c r="M53" s="115"/>
    </row>
    <row r="54" spans="3:13" ht="13.5" thickBot="1">
      <c r="C54" s="300" t="s">
        <v>32</v>
      </c>
      <c r="D54" s="301"/>
      <c r="E54" s="34">
        <v>2204.46689</v>
      </c>
      <c r="F54" s="35">
        <v>3539.39415</v>
      </c>
      <c r="G54" s="35">
        <v>2836.69074</v>
      </c>
      <c r="H54" s="35">
        <v>1615.6245700000002</v>
      </c>
      <c r="I54" s="35">
        <v>1983.4866100000002</v>
      </c>
      <c r="J54" s="35">
        <v>1539.65561</v>
      </c>
      <c r="K54" s="35">
        <v>584.22069</v>
      </c>
      <c r="L54" s="35">
        <v>1503.4777199999999</v>
      </c>
      <c r="M54" s="35">
        <v>1258.2690400000001</v>
      </c>
    </row>
    <row r="55" spans="3:13" ht="13.5" thickBot="1">
      <c r="C55" s="300" t="s">
        <v>33</v>
      </c>
      <c r="D55" s="301"/>
      <c r="E55" s="34">
        <v>1187.19743</v>
      </c>
      <c r="F55" s="35">
        <v>2837.81157</v>
      </c>
      <c r="G55" s="35">
        <v>1542.80019</v>
      </c>
      <c r="H55" s="35">
        <v>522.1769</v>
      </c>
      <c r="I55" s="35">
        <v>1617.61576</v>
      </c>
      <c r="J55" s="35">
        <v>853.78819</v>
      </c>
      <c r="K55" s="35">
        <v>665.02053</v>
      </c>
      <c r="L55" s="35">
        <v>1187.69788</v>
      </c>
      <c r="M55" s="35">
        <v>670.18272</v>
      </c>
    </row>
    <row r="56" spans="3:13" ht="13.5" thickBot="1">
      <c r="C56" s="300" t="s">
        <v>34</v>
      </c>
      <c r="D56" s="301"/>
      <c r="E56" s="34">
        <v>150.18722</v>
      </c>
      <c r="F56" s="35">
        <v>503.85076000000004</v>
      </c>
      <c r="G56" s="35">
        <v>751.6673000000001</v>
      </c>
      <c r="H56" s="35">
        <v>86.95842</v>
      </c>
      <c r="I56" s="35">
        <v>265.44846</v>
      </c>
      <c r="J56" s="35">
        <v>397.50728999999995</v>
      </c>
      <c r="K56" s="35">
        <v>63.2288</v>
      </c>
      <c r="L56" s="35">
        <v>209.77875</v>
      </c>
      <c r="M56" s="35">
        <v>291.51782000000003</v>
      </c>
    </row>
    <row r="57" spans="3:13" ht="13.5" thickBot="1">
      <c r="C57" s="300" t="s">
        <v>35</v>
      </c>
      <c r="D57" s="301"/>
      <c r="E57" s="34">
        <v>718.58806</v>
      </c>
      <c r="F57" s="35">
        <v>416.12190000000004</v>
      </c>
      <c r="G57" s="35">
        <v>357.6843</v>
      </c>
      <c r="H57" s="35">
        <v>430.1055</v>
      </c>
      <c r="I57" s="35">
        <v>198.0276</v>
      </c>
      <c r="J57" s="35">
        <v>222.60622</v>
      </c>
      <c r="K57" s="35">
        <v>288.48256</v>
      </c>
      <c r="L57" s="35">
        <v>217.19029999999998</v>
      </c>
      <c r="M57" s="35">
        <v>135.07808</v>
      </c>
    </row>
    <row r="58" spans="3:13" ht="13.5" thickBot="1">
      <c r="C58" s="300" t="s">
        <v>36</v>
      </c>
      <c r="D58" s="301"/>
      <c r="E58" s="34">
        <v>4031.33304</v>
      </c>
      <c r="F58" s="35">
        <v>6444.46587</v>
      </c>
      <c r="G58" s="35">
        <v>4267.16373</v>
      </c>
      <c r="H58" s="35">
        <v>2431.49388</v>
      </c>
      <c r="I58" s="35">
        <v>3486.83891</v>
      </c>
      <c r="J58" s="35">
        <v>2581.75039</v>
      </c>
      <c r="K58" s="35">
        <v>1571.76422</v>
      </c>
      <c r="L58" s="35">
        <v>2775.15634</v>
      </c>
      <c r="M58" s="35">
        <v>1530.84372</v>
      </c>
    </row>
    <row r="59" spans="3:13" ht="13.5" thickBot="1">
      <c r="C59" s="115"/>
      <c r="D59" s="115"/>
      <c r="E59" s="115"/>
      <c r="F59" s="115"/>
      <c r="G59" s="115"/>
      <c r="H59" s="115"/>
      <c r="I59" s="115"/>
      <c r="J59" s="115"/>
      <c r="K59" s="115"/>
      <c r="L59" s="115"/>
      <c r="M59" s="115"/>
    </row>
    <row r="60" spans="3:14" ht="13.5" thickBot="1">
      <c r="C60" s="302" t="s">
        <v>37</v>
      </c>
      <c r="D60" s="303"/>
      <c r="E60" s="122">
        <f aca="true" t="shared" si="5" ref="E60:M60">SUM(E62:E70)</f>
        <v>10251.63027</v>
      </c>
      <c r="F60" s="122">
        <f t="shared" si="5"/>
        <v>10438.08623</v>
      </c>
      <c r="G60" s="122">
        <f t="shared" si="5"/>
        <v>8257.55348</v>
      </c>
      <c r="H60" s="122">
        <f t="shared" si="5"/>
        <v>6131.111150000001</v>
      </c>
      <c r="I60" s="122">
        <f t="shared" si="5"/>
        <v>6003.89874</v>
      </c>
      <c r="J60" s="122">
        <f t="shared" si="5"/>
        <v>4616.82341</v>
      </c>
      <c r="K60" s="122">
        <f t="shared" si="5"/>
        <v>4096.466399999999</v>
      </c>
      <c r="L60" s="122">
        <f t="shared" si="5"/>
        <v>4252.82683</v>
      </c>
      <c r="M60" s="164">
        <f t="shared" si="5"/>
        <v>3360.9223999999995</v>
      </c>
      <c r="N60" s="159"/>
    </row>
    <row r="61" spans="3:13" ht="13.5" thickBot="1">
      <c r="C61" s="115"/>
      <c r="D61" s="115"/>
      <c r="E61" s="115"/>
      <c r="F61" s="115"/>
      <c r="G61" s="115"/>
      <c r="H61" s="115"/>
      <c r="I61" s="115"/>
      <c r="J61" s="115"/>
      <c r="K61" s="115"/>
      <c r="L61" s="115"/>
      <c r="M61" s="115"/>
    </row>
    <row r="62" spans="3:13" ht="13.5" thickBot="1">
      <c r="C62" s="300" t="s">
        <v>38</v>
      </c>
      <c r="D62" s="301"/>
      <c r="E62" s="34">
        <v>103.31999</v>
      </c>
      <c r="F62" s="35">
        <v>224.23985000000002</v>
      </c>
      <c r="G62" s="35">
        <v>394.03539</v>
      </c>
      <c r="H62" s="35">
        <v>69.93416</v>
      </c>
      <c r="I62" s="35">
        <v>129.33672</v>
      </c>
      <c r="J62" s="35">
        <v>327.63586</v>
      </c>
      <c r="K62" s="35">
        <v>33.38583</v>
      </c>
      <c r="L62" s="35">
        <v>94.90313</v>
      </c>
      <c r="M62" s="35">
        <v>66.39953</v>
      </c>
    </row>
    <row r="63" spans="3:13" ht="13.5" thickBot="1">
      <c r="C63" s="300" t="s">
        <v>39</v>
      </c>
      <c r="D63" s="301"/>
      <c r="E63" s="34">
        <v>1735.81771</v>
      </c>
      <c r="F63" s="35">
        <v>1932.9940100000001</v>
      </c>
      <c r="G63" s="35">
        <v>1097.38474</v>
      </c>
      <c r="H63" s="35">
        <v>1240.40879</v>
      </c>
      <c r="I63" s="35">
        <v>1344.9248799999998</v>
      </c>
      <c r="J63" s="35">
        <v>567.56192</v>
      </c>
      <c r="K63" s="35">
        <v>495.40891999999997</v>
      </c>
      <c r="L63" s="35">
        <v>578.69372</v>
      </c>
      <c r="M63" s="35">
        <v>496.17528000000004</v>
      </c>
    </row>
    <row r="64" spans="3:13" ht="13.5" thickBot="1">
      <c r="C64" s="300" t="s">
        <v>40</v>
      </c>
      <c r="D64" s="301"/>
      <c r="E64" s="34">
        <v>2813.2077000000004</v>
      </c>
      <c r="F64" s="35">
        <v>1515.11799</v>
      </c>
      <c r="G64" s="35">
        <v>1310.91417</v>
      </c>
      <c r="H64" s="35">
        <v>1485.75457</v>
      </c>
      <c r="I64" s="35">
        <v>818.04114</v>
      </c>
      <c r="J64" s="35">
        <v>668.68932</v>
      </c>
      <c r="K64" s="35">
        <v>1327.4531299999999</v>
      </c>
      <c r="L64" s="35">
        <v>677.16847</v>
      </c>
      <c r="M64" s="35">
        <v>619.47014</v>
      </c>
    </row>
    <row r="65" spans="3:13" ht="13.5" thickBot="1">
      <c r="C65" s="300" t="s">
        <v>41</v>
      </c>
      <c r="D65" s="301"/>
      <c r="E65" s="34">
        <v>504.12834999999995</v>
      </c>
      <c r="F65" s="35">
        <v>730.8002299999999</v>
      </c>
      <c r="G65" s="35">
        <v>762.0844599999999</v>
      </c>
      <c r="H65" s="35">
        <v>331.63939</v>
      </c>
      <c r="I65" s="35">
        <v>353.83921999999995</v>
      </c>
      <c r="J65" s="35">
        <v>356.24397999999997</v>
      </c>
      <c r="K65" s="35">
        <v>172.48896</v>
      </c>
      <c r="L65" s="35">
        <v>354.93571000000003</v>
      </c>
      <c r="M65" s="35">
        <v>405.05771000000004</v>
      </c>
    </row>
    <row r="66" spans="3:13" ht="13.5" thickBot="1">
      <c r="C66" s="300" t="s">
        <v>42</v>
      </c>
      <c r="D66" s="301"/>
      <c r="E66" s="34">
        <v>1798.27595</v>
      </c>
      <c r="F66" s="35">
        <v>1943.76542</v>
      </c>
      <c r="G66" s="35">
        <v>1107.53224</v>
      </c>
      <c r="H66" s="35">
        <v>1137.9453999999998</v>
      </c>
      <c r="I66" s="35">
        <v>1263.0534</v>
      </c>
      <c r="J66" s="35">
        <v>715.42215</v>
      </c>
      <c r="K66" s="35">
        <v>658.22732</v>
      </c>
      <c r="L66" s="35">
        <v>672.4715600000001</v>
      </c>
      <c r="M66" s="35">
        <v>367.54265999999996</v>
      </c>
    </row>
    <row r="67" spans="3:13" ht="13.5" thickBot="1">
      <c r="C67" s="300" t="s">
        <v>43</v>
      </c>
      <c r="D67" s="301"/>
      <c r="E67" s="34">
        <v>450.78317</v>
      </c>
      <c r="F67" s="35">
        <v>351.31443</v>
      </c>
      <c r="G67" s="35">
        <v>424.34462</v>
      </c>
      <c r="H67" s="35">
        <v>217.55080999999998</v>
      </c>
      <c r="I67" s="35">
        <v>220.55941</v>
      </c>
      <c r="J67" s="35">
        <v>280.51829</v>
      </c>
      <c r="K67" s="35">
        <v>213.73532999999998</v>
      </c>
      <c r="L67" s="35">
        <v>114.25902</v>
      </c>
      <c r="M67" s="35">
        <v>141.13858</v>
      </c>
    </row>
    <row r="68" spans="3:13" ht="13.5" thickBot="1">
      <c r="C68" s="300" t="s">
        <v>44</v>
      </c>
      <c r="D68" s="301"/>
      <c r="E68" s="34">
        <v>333.31390999999996</v>
      </c>
      <c r="F68" s="35">
        <v>294.77443</v>
      </c>
      <c r="G68" s="35">
        <v>338.38483</v>
      </c>
      <c r="H68" s="35">
        <v>257.95603</v>
      </c>
      <c r="I68" s="35">
        <v>198.29169</v>
      </c>
      <c r="J68" s="35">
        <v>251.70366</v>
      </c>
      <c r="K68" s="35">
        <v>75.35788000000001</v>
      </c>
      <c r="L68" s="35">
        <v>93.83554</v>
      </c>
      <c r="M68" s="35">
        <v>74.39646</v>
      </c>
    </row>
    <row r="69" spans="3:13" ht="13.5" thickBot="1">
      <c r="C69" s="300" t="s">
        <v>45</v>
      </c>
      <c r="D69" s="301"/>
      <c r="E69" s="34">
        <v>1892.7749199999998</v>
      </c>
      <c r="F69" s="35">
        <v>2622.3826</v>
      </c>
      <c r="G69" s="35">
        <v>2023.35872</v>
      </c>
      <c r="H69" s="35">
        <v>1098.3333799999998</v>
      </c>
      <c r="I69" s="35">
        <v>1165.81282</v>
      </c>
      <c r="J69" s="35">
        <v>1017.28996</v>
      </c>
      <c r="K69" s="35">
        <v>793.99459</v>
      </c>
      <c r="L69" s="35">
        <v>1359.90257</v>
      </c>
      <c r="M69" s="35">
        <v>866.1684799999999</v>
      </c>
    </row>
    <row r="70" spans="3:13" ht="13.5" thickBot="1">
      <c r="C70" s="300" t="s">
        <v>46</v>
      </c>
      <c r="D70" s="301"/>
      <c r="E70" s="34">
        <v>620.00857</v>
      </c>
      <c r="F70" s="35">
        <v>822.69727</v>
      </c>
      <c r="G70" s="35">
        <v>799.51431</v>
      </c>
      <c r="H70" s="35">
        <v>291.58862</v>
      </c>
      <c r="I70" s="35">
        <v>510.03946</v>
      </c>
      <c r="J70" s="35">
        <v>431.75827000000004</v>
      </c>
      <c r="K70" s="35">
        <v>326.41444</v>
      </c>
      <c r="L70" s="35">
        <v>306.65711</v>
      </c>
      <c r="M70" s="35">
        <v>324.57356</v>
      </c>
    </row>
    <row r="71" spans="3:13" ht="13.5" thickBot="1">
      <c r="C71" s="115"/>
      <c r="D71" s="115"/>
      <c r="E71" s="115"/>
      <c r="F71" s="115"/>
      <c r="G71" s="115"/>
      <c r="H71" s="115"/>
      <c r="I71" s="115"/>
      <c r="J71" s="115"/>
      <c r="K71" s="115"/>
      <c r="L71" s="115"/>
      <c r="M71" s="115"/>
    </row>
    <row r="72" spans="3:14" ht="13.5" thickBot="1">
      <c r="C72" s="302" t="s">
        <v>47</v>
      </c>
      <c r="D72" s="303"/>
      <c r="E72" s="122">
        <f aca="true" t="shared" si="6" ref="E72:M72">SUM(E74:E77)</f>
        <v>56358.606999999996</v>
      </c>
      <c r="F72" s="122">
        <f t="shared" si="6"/>
        <v>78747.66056</v>
      </c>
      <c r="G72" s="122">
        <f t="shared" si="6"/>
        <v>71882.09182</v>
      </c>
      <c r="H72" s="122">
        <f t="shared" si="6"/>
        <v>33502.412319999996</v>
      </c>
      <c r="I72" s="122">
        <f t="shared" si="6"/>
        <v>46205.20111</v>
      </c>
      <c r="J72" s="122">
        <f t="shared" si="6"/>
        <v>41336.72264</v>
      </c>
      <c r="K72" s="122">
        <f t="shared" si="6"/>
        <v>21312.053220000005</v>
      </c>
      <c r="L72" s="122">
        <f t="shared" si="6"/>
        <v>26578.73598</v>
      </c>
      <c r="M72" s="164">
        <f t="shared" si="6"/>
        <v>25726.181849999997</v>
      </c>
      <c r="N72" s="159"/>
    </row>
    <row r="73" spans="3:13" ht="13.5" thickBot="1">
      <c r="C73" s="115"/>
      <c r="D73" s="115"/>
      <c r="E73" s="115"/>
      <c r="F73" s="115"/>
      <c r="G73" s="115"/>
      <c r="H73" s="115"/>
      <c r="I73" s="115"/>
      <c r="J73" s="115"/>
      <c r="K73" s="115"/>
      <c r="L73" s="115"/>
      <c r="M73" s="115"/>
    </row>
    <row r="74" spans="3:13" ht="13.5" thickBot="1">
      <c r="C74" s="300" t="s">
        <v>48</v>
      </c>
      <c r="D74" s="301"/>
      <c r="E74" s="34">
        <v>48369.02475</v>
      </c>
      <c r="F74" s="35">
        <v>65120.258369999996</v>
      </c>
      <c r="G74" s="35">
        <v>60120.1526</v>
      </c>
      <c r="H74" s="35">
        <v>29218.97047</v>
      </c>
      <c r="I74" s="35">
        <v>37297.38035</v>
      </c>
      <c r="J74" s="35">
        <v>35084.73414</v>
      </c>
      <c r="K74" s="35">
        <v>17723.886140000002</v>
      </c>
      <c r="L74" s="35">
        <v>22456.89573</v>
      </c>
      <c r="M74" s="35">
        <v>21190.78924</v>
      </c>
    </row>
    <row r="75" spans="3:13" ht="13.5" thickBot="1">
      <c r="C75" s="300" t="s">
        <v>49</v>
      </c>
      <c r="D75" s="301"/>
      <c r="E75" s="34">
        <v>4069.27298</v>
      </c>
      <c r="F75" s="35">
        <v>8367.75432</v>
      </c>
      <c r="G75" s="35">
        <v>5768.146049999999</v>
      </c>
      <c r="H75" s="35">
        <v>1942.70039</v>
      </c>
      <c r="I75" s="35">
        <v>5984.94993</v>
      </c>
      <c r="J75" s="35">
        <v>3298.8547799999997</v>
      </c>
      <c r="K75" s="35">
        <v>2063.61248</v>
      </c>
      <c r="L75" s="35">
        <v>2167.3268700000003</v>
      </c>
      <c r="M75" s="35">
        <v>1966.62031</v>
      </c>
    </row>
    <row r="76" spans="3:13" ht="13.5" thickBot="1">
      <c r="C76" s="300" t="s">
        <v>50</v>
      </c>
      <c r="D76" s="301"/>
      <c r="E76" s="34">
        <v>1319.47922</v>
      </c>
      <c r="F76" s="35">
        <v>1816.67597</v>
      </c>
      <c r="G76" s="35">
        <v>1712.82446</v>
      </c>
      <c r="H76" s="35">
        <v>716.1360699999999</v>
      </c>
      <c r="I76" s="35">
        <v>1161.83792</v>
      </c>
      <c r="J76" s="35">
        <v>800.5955799999999</v>
      </c>
      <c r="K76" s="35">
        <v>585.4381500000001</v>
      </c>
      <c r="L76" s="35">
        <v>572.7755</v>
      </c>
      <c r="M76" s="35">
        <v>717.12076</v>
      </c>
    </row>
    <row r="77" spans="3:13" ht="13.5" thickBot="1">
      <c r="C77" s="300" t="s">
        <v>51</v>
      </c>
      <c r="D77" s="301"/>
      <c r="E77" s="34">
        <v>2600.83005</v>
      </c>
      <c r="F77" s="35">
        <v>3442.9719</v>
      </c>
      <c r="G77" s="35">
        <v>4280.96871</v>
      </c>
      <c r="H77" s="35">
        <v>1624.60539</v>
      </c>
      <c r="I77" s="35">
        <v>1761.03291</v>
      </c>
      <c r="J77" s="35">
        <v>2152.53814</v>
      </c>
      <c r="K77" s="35">
        <v>939.11645</v>
      </c>
      <c r="L77" s="35">
        <v>1381.73788</v>
      </c>
      <c r="M77" s="35">
        <v>1851.65154</v>
      </c>
    </row>
    <row r="78" spans="3:13" ht="13.5" thickBot="1">
      <c r="C78" s="115"/>
      <c r="D78" s="115"/>
      <c r="E78" s="115"/>
      <c r="F78" s="115"/>
      <c r="G78" s="115"/>
      <c r="H78" s="115"/>
      <c r="I78" s="115"/>
      <c r="J78" s="115"/>
      <c r="K78" s="115"/>
      <c r="L78" s="115"/>
      <c r="M78" s="115"/>
    </row>
    <row r="79" spans="3:13" ht="13.5" thickBot="1">
      <c r="C79" s="302" t="s">
        <v>52</v>
      </c>
      <c r="D79" s="303"/>
      <c r="E79" s="122">
        <f aca="true" t="shared" si="7" ref="E79:M79">SUM(E81:E83)</f>
        <v>35256.55426</v>
      </c>
      <c r="F79" s="122">
        <f t="shared" si="7"/>
        <v>41020.8997</v>
      </c>
      <c r="G79" s="122">
        <f t="shared" si="7"/>
        <v>39081.72307</v>
      </c>
      <c r="H79" s="122">
        <f t="shared" si="7"/>
        <v>22142.21672</v>
      </c>
      <c r="I79" s="122">
        <f t="shared" si="7"/>
        <v>23452.58704</v>
      </c>
      <c r="J79" s="122">
        <f t="shared" si="7"/>
        <v>23142.144369999998</v>
      </c>
      <c r="K79" s="122">
        <f t="shared" si="7"/>
        <v>12430.87588</v>
      </c>
      <c r="L79" s="122">
        <f t="shared" si="7"/>
        <v>16278.141650000001</v>
      </c>
      <c r="M79" s="164">
        <f t="shared" si="7"/>
        <v>13356.17959</v>
      </c>
    </row>
    <row r="80" spans="3:13" ht="13.5" thickBot="1">
      <c r="C80" s="115"/>
      <c r="D80" s="115"/>
      <c r="E80" s="115"/>
      <c r="F80" s="115"/>
      <c r="G80" s="115"/>
      <c r="H80" s="115"/>
      <c r="I80" s="115"/>
      <c r="J80" s="115"/>
      <c r="K80" s="115"/>
      <c r="L80" s="115"/>
      <c r="M80" s="115"/>
    </row>
    <row r="81" spans="3:13" ht="13.5" thickBot="1">
      <c r="C81" s="300" t="s">
        <v>53</v>
      </c>
      <c r="D81" s="301"/>
      <c r="E81" s="34">
        <v>13194.64459</v>
      </c>
      <c r="F81" s="35">
        <v>18793.57819</v>
      </c>
      <c r="G81" s="35">
        <v>19305.19831</v>
      </c>
      <c r="H81" s="35">
        <v>9342.76994</v>
      </c>
      <c r="I81" s="35">
        <v>10841.33889</v>
      </c>
      <c r="J81" s="35">
        <v>11180.14136</v>
      </c>
      <c r="K81" s="35">
        <v>3734.64339</v>
      </c>
      <c r="L81" s="35">
        <v>7196.595469999999</v>
      </c>
      <c r="M81" s="35">
        <v>6724.68517</v>
      </c>
    </row>
    <row r="82" spans="3:13" ht="13.5" thickBot="1">
      <c r="C82" s="300" t="s">
        <v>54</v>
      </c>
      <c r="D82" s="301"/>
      <c r="E82" s="34">
        <v>6352.01548</v>
      </c>
      <c r="F82" s="35">
        <v>2564.2116499999997</v>
      </c>
      <c r="G82" s="35">
        <v>3768.3473599999998</v>
      </c>
      <c r="H82" s="35">
        <v>3449.36728</v>
      </c>
      <c r="I82" s="35">
        <v>1406.92752</v>
      </c>
      <c r="J82" s="35">
        <v>1770.82376</v>
      </c>
      <c r="K82" s="35">
        <v>2833.76615</v>
      </c>
      <c r="L82" s="35">
        <v>1057.81149</v>
      </c>
      <c r="M82" s="35">
        <v>1483.54628</v>
      </c>
    </row>
    <row r="83" spans="3:13" ht="13.5" thickBot="1">
      <c r="C83" s="300" t="s">
        <v>55</v>
      </c>
      <c r="D83" s="301"/>
      <c r="E83" s="34">
        <v>15709.894189999999</v>
      </c>
      <c r="F83" s="35">
        <v>19663.10986</v>
      </c>
      <c r="G83" s="35">
        <v>16008.1774</v>
      </c>
      <c r="H83" s="35">
        <v>9350.0795</v>
      </c>
      <c r="I83" s="35">
        <v>11204.32063</v>
      </c>
      <c r="J83" s="35">
        <v>10191.17925</v>
      </c>
      <c r="K83" s="35">
        <v>5862.46634</v>
      </c>
      <c r="L83" s="35">
        <v>8023.73469</v>
      </c>
      <c r="M83" s="35">
        <v>5147.9481399999995</v>
      </c>
    </row>
    <row r="84" spans="3:13" ht="13.5" thickBot="1">
      <c r="C84" s="115"/>
      <c r="D84" s="115"/>
      <c r="E84" s="115"/>
      <c r="F84" s="115"/>
      <c r="G84" s="115"/>
      <c r="H84" s="115"/>
      <c r="I84" s="115"/>
      <c r="J84" s="115"/>
      <c r="K84" s="115"/>
      <c r="L84" s="115"/>
      <c r="M84" s="115"/>
    </row>
    <row r="85" spans="3:13" ht="13.5" thickBot="1">
      <c r="C85" s="302" t="s">
        <v>56</v>
      </c>
      <c r="D85" s="303"/>
      <c r="E85" s="122">
        <f aca="true" t="shared" si="8" ref="E85:M85">SUM(E87:E88)</f>
        <v>3222.41808</v>
      </c>
      <c r="F85" s="122">
        <f t="shared" si="8"/>
        <v>5846.22184</v>
      </c>
      <c r="G85" s="122">
        <f t="shared" si="8"/>
        <v>3205.91614</v>
      </c>
      <c r="H85" s="122">
        <f t="shared" si="8"/>
        <v>2373.66666</v>
      </c>
      <c r="I85" s="122">
        <f t="shared" si="8"/>
        <v>4035.1317099999997</v>
      </c>
      <c r="J85" s="122">
        <f t="shared" si="8"/>
        <v>2239.25195</v>
      </c>
      <c r="K85" s="122">
        <f t="shared" si="8"/>
        <v>845.4349199999999</v>
      </c>
      <c r="L85" s="122">
        <f t="shared" si="8"/>
        <v>1776.29847</v>
      </c>
      <c r="M85" s="164">
        <f t="shared" si="8"/>
        <v>935.92143</v>
      </c>
    </row>
    <row r="86" spans="3:13" ht="13.5" thickBot="1">
      <c r="C86" s="115"/>
      <c r="D86" s="115"/>
      <c r="E86" s="115"/>
      <c r="F86" s="115"/>
      <c r="G86" s="115"/>
      <c r="H86" s="115"/>
      <c r="I86" s="115"/>
      <c r="J86" s="115"/>
      <c r="K86" s="115"/>
      <c r="L86" s="115"/>
      <c r="M86" s="115"/>
    </row>
    <row r="87" spans="3:13" ht="13.5" thickBot="1">
      <c r="C87" s="300" t="s">
        <v>57</v>
      </c>
      <c r="D87" s="301"/>
      <c r="E87" s="34">
        <v>2741.36472</v>
      </c>
      <c r="F87" s="35">
        <v>4598.35485</v>
      </c>
      <c r="G87" s="35">
        <v>2321.62585</v>
      </c>
      <c r="H87" s="35">
        <v>2060.0908999999997</v>
      </c>
      <c r="I87" s="35">
        <v>3259.55961</v>
      </c>
      <c r="J87" s="35">
        <v>1684.53636</v>
      </c>
      <c r="K87" s="35">
        <v>677.95732</v>
      </c>
      <c r="L87" s="35">
        <v>1310.00039</v>
      </c>
      <c r="M87" s="35">
        <v>628.74081</v>
      </c>
    </row>
    <row r="88" spans="3:13" ht="13.5" thickBot="1">
      <c r="C88" s="300" t="s">
        <v>58</v>
      </c>
      <c r="D88" s="301"/>
      <c r="E88" s="34">
        <v>481.05336</v>
      </c>
      <c r="F88" s="35">
        <v>1247.86699</v>
      </c>
      <c r="G88" s="35">
        <v>884.29029</v>
      </c>
      <c r="H88" s="35">
        <v>313.57576</v>
      </c>
      <c r="I88" s="35">
        <v>775.5721</v>
      </c>
      <c r="J88" s="35">
        <v>554.71559</v>
      </c>
      <c r="K88" s="35">
        <v>167.4776</v>
      </c>
      <c r="L88" s="35">
        <v>466.29808</v>
      </c>
      <c r="M88" s="35">
        <v>307.18062</v>
      </c>
    </row>
    <row r="89" spans="3:13" ht="13.5" thickBot="1">
      <c r="C89" s="115"/>
      <c r="D89" s="115"/>
      <c r="E89" s="115"/>
      <c r="F89" s="115"/>
      <c r="G89" s="115"/>
      <c r="H89" s="115"/>
      <c r="I89" s="115"/>
      <c r="J89" s="115"/>
      <c r="K89" s="115"/>
      <c r="L89" s="115"/>
      <c r="M89" s="115"/>
    </row>
    <row r="90" spans="3:14" ht="13.5" thickBot="1">
      <c r="C90" s="302" t="s">
        <v>59</v>
      </c>
      <c r="D90" s="303"/>
      <c r="E90" s="122">
        <f aca="true" t="shared" si="9" ref="E90:M90">SUM(E92:E95)</f>
        <v>23046.75401</v>
      </c>
      <c r="F90" s="122">
        <f t="shared" si="9"/>
        <v>21736.06475</v>
      </c>
      <c r="G90" s="122">
        <f t="shared" si="9"/>
        <v>16548.79161</v>
      </c>
      <c r="H90" s="122">
        <f t="shared" si="9"/>
        <v>14889.131140000001</v>
      </c>
      <c r="I90" s="122">
        <f t="shared" si="9"/>
        <v>12274.49145</v>
      </c>
      <c r="J90" s="122">
        <f t="shared" si="9"/>
        <v>8479.077229999999</v>
      </c>
      <c r="K90" s="122">
        <f t="shared" si="9"/>
        <v>7977.90584</v>
      </c>
      <c r="L90" s="122">
        <f t="shared" si="9"/>
        <v>9264.75334</v>
      </c>
      <c r="M90" s="164">
        <f t="shared" si="9"/>
        <v>7627.38789</v>
      </c>
      <c r="N90" s="50"/>
    </row>
    <row r="91" spans="3:13" ht="13.5" thickBot="1">
      <c r="C91" s="115"/>
      <c r="D91" s="115"/>
      <c r="E91" s="115"/>
      <c r="F91" s="115"/>
      <c r="G91" s="115"/>
      <c r="H91" s="115"/>
      <c r="I91" s="115"/>
      <c r="J91" s="115"/>
      <c r="K91" s="115"/>
      <c r="L91" s="115"/>
      <c r="M91" s="115"/>
    </row>
    <row r="92" spans="3:13" ht="13.5" thickBot="1">
      <c r="C92" s="300" t="s">
        <v>60</v>
      </c>
      <c r="D92" s="301"/>
      <c r="E92" s="34">
        <v>12814.44585</v>
      </c>
      <c r="F92" s="35">
        <v>11027.79714</v>
      </c>
      <c r="G92" s="35">
        <v>8277.1607</v>
      </c>
      <c r="H92" s="35">
        <v>7738.08918</v>
      </c>
      <c r="I92" s="35">
        <v>5927.2504500000005</v>
      </c>
      <c r="J92" s="35">
        <v>3952.9910299999997</v>
      </c>
      <c r="K92" s="35">
        <v>4960.36453</v>
      </c>
      <c r="L92" s="35">
        <v>5071.997530000001</v>
      </c>
      <c r="M92" s="35">
        <v>4132.66695</v>
      </c>
    </row>
    <row r="93" spans="3:13" ht="13.5" thickBot="1">
      <c r="C93" s="300" t="s">
        <v>61</v>
      </c>
      <c r="D93" s="301"/>
      <c r="E93" s="34">
        <v>3609.06488</v>
      </c>
      <c r="F93" s="35">
        <v>2645.47571</v>
      </c>
      <c r="G93" s="35">
        <v>1452.58534</v>
      </c>
      <c r="H93" s="35">
        <v>2800.30656</v>
      </c>
      <c r="I93" s="35">
        <v>1967.9441399999998</v>
      </c>
      <c r="J93" s="35">
        <v>922.7239599999999</v>
      </c>
      <c r="K93" s="35">
        <v>787.87708</v>
      </c>
      <c r="L93" s="35">
        <v>664.83796</v>
      </c>
      <c r="M93" s="35">
        <v>494.81768</v>
      </c>
    </row>
    <row r="94" spans="3:13" ht="13.5" thickBot="1">
      <c r="C94" s="300" t="s">
        <v>62</v>
      </c>
      <c r="D94" s="301"/>
      <c r="E94" s="34">
        <v>1687.95252</v>
      </c>
      <c r="F94" s="35">
        <v>1307.922</v>
      </c>
      <c r="G94" s="35">
        <v>937.22462</v>
      </c>
      <c r="H94" s="35">
        <v>1117.49127</v>
      </c>
      <c r="I94" s="35">
        <v>709.2249899999999</v>
      </c>
      <c r="J94" s="35">
        <v>344.88213</v>
      </c>
      <c r="K94" s="35">
        <v>554.95415</v>
      </c>
      <c r="L94" s="35">
        <v>517.6335300000001</v>
      </c>
      <c r="M94" s="35">
        <v>577.96977</v>
      </c>
    </row>
    <row r="95" spans="3:13" ht="13.5" thickBot="1">
      <c r="C95" s="300" t="s">
        <v>63</v>
      </c>
      <c r="D95" s="301"/>
      <c r="E95" s="34">
        <v>4935.29076</v>
      </c>
      <c r="F95" s="35">
        <v>6754.869900000001</v>
      </c>
      <c r="G95" s="35">
        <v>5881.82095</v>
      </c>
      <c r="H95" s="35">
        <v>3233.24413</v>
      </c>
      <c r="I95" s="35">
        <v>3670.07187</v>
      </c>
      <c r="J95" s="35">
        <v>3258.48011</v>
      </c>
      <c r="K95" s="35">
        <v>1674.71008</v>
      </c>
      <c r="L95" s="35">
        <v>3010.2843199999998</v>
      </c>
      <c r="M95" s="35">
        <v>2421.9334900000003</v>
      </c>
    </row>
    <row r="96" spans="3:13" ht="13.5" thickBot="1">
      <c r="C96" s="115"/>
      <c r="D96" s="115"/>
      <c r="E96" s="115"/>
      <c r="F96" s="115"/>
      <c r="G96" s="115"/>
      <c r="H96" s="115"/>
      <c r="I96" s="115"/>
      <c r="J96" s="115"/>
      <c r="K96" s="115"/>
      <c r="L96" s="115"/>
      <c r="M96" s="115"/>
    </row>
    <row r="97" spans="3:13" ht="13.5" thickBot="1">
      <c r="C97" s="302" t="s">
        <v>64</v>
      </c>
      <c r="D97" s="303"/>
      <c r="E97" s="122">
        <v>48795.59478</v>
      </c>
      <c r="F97" s="122">
        <v>76250.08517</v>
      </c>
      <c r="G97" s="122">
        <v>69306.9001</v>
      </c>
      <c r="H97" s="122">
        <v>29540.90596</v>
      </c>
      <c r="I97" s="122">
        <v>44818.299810000004</v>
      </c>
      <c r="J97" s="122">
        <v>41038.3774</v>
      </c>
      <c r="K97" s="122">
        <v>18256.663940000002</v>
      </c>
      <c r="L97" s="122">
        <v>29187.89031</v>
      </c>
      <c r="M97" s="164">
        <v>25165.94981</v>
      </c>
    </row>
    <row r="98" spans="3:13" ht="13.5" thickBot="1">
      <c r="C98" s="115"/>
      <c r="D98" s="115"/>
      <c r="E98" s="115"/>
      <c r="F98" s="115"/>
      <c r="G98" s="115"/>
      <c r="H98" s="115"/>
      <c r="I98" s="115"/>
      <c r="J98" s="115"/>
      <c r="K98" s="115"/>
      <c r="L98" s="115"/>
      <c r="M98" s="115"/>
    </row>
    <row r="99" spans="3:14" ht="13.5" thickBot="1">
      <c r="C99" s="302" t="s">
        <v>65</v>
      </c>
      <c r="D99" s="303"/>
      <c r="E99" s="122">
        <v>9988.68432</v>
      </c>
      <c r="F99" s="122">
        <v>11776.189789999999</v>
      </c>
      <c r="G99" s="122">
        <v>10277.724310000001</v>
      </c>
      <c r="H99" s="122">
        <v>6410.74188</v>
      </c>
      <c r="I99" s="122">
        <v>6788.42972</v>
      </c>
      <c r="J99" s="122">
        <v>6953.77803</v>
      </c>
      <c r="K99" s="122">
        <v>3088.1722</v>
      </c>
      <c r="L99" s="122">
        <v>4601.05634</v>
      </c>
      <c r="M99" s="122">
        <v>3028.34589</v>
      </c>
      <c r="N99" s="159"/>
    </row>
    <row r="100" spans="3:13" ht="13.5" thickBot="1">
      <c r="C100" s="115"/>
      <c r="D100" s="115"/>
      <c r="E100" s="115"/>
      <c r="F100" s="115"/>
      <c r="G100" s="115"/>
      <c r="H100" s="115"/>
      <c r="I100" s="115"/>
      <c r="J100" s="115"/>
      <c r="K100" s="115"/>
      <c r="L100" s="115"/>
      <c r="M100" s="115"/>
    </row>
    <row r="101" spans="3:14" ht="13.5" thickBot="1">
      <c r="C101" s="302" t="s">
        <v>66</v>
      </c>
      <c r="D101" s="303"/>
      <c r="E101" s="122">
        <v>3882.28608</v>
      </c>
      <c r="F101" s="122">
        <v>2322.9376899999997</v>
      </c>
      <c r="G101" s="122">
        <v>3847.804</v>
      </c>
      <c r="H101" s="122">
        <v>2677.95635</v>
      </c>
      <c r="I101" s="122">
        <v>1512.05355</v>
      </c>
      <c r="J101" s="122">
        <v>2807.29976</v>
      </c>
      <c r="K101" s="122">
        <v>1177.0246200000001</v>
      </c>
      <c r="L101" s="122">
        <v>805.4346400000001</v>
      </c>
      <c r="M101" s="122">
        <v>1008.64202</v>
      </c>
      <c r="N101" s="159"/>
    </row>
    <row r="102" spans="3:13" ht="13.5" thickBot="1">
      <c r="C102" s="115"/>
      <c r="D102" s="115"/>
      <c r="E102" s="115"/>
      <c r="F102" s="115"/>
      <c r="G102" s="115"/>
      <c r="H102" s="115"/>
      <c r="I102" s="115"/>
      <c r="J102" s="115"/>
      <c r="K102" s="115"/>
      <c r="L102" s="115"/>
      <c r="M102" s="115"/>
    </row>
    <row r="103" spans="3:14" ht="13.5" thickBot="1">
      <c r="C103" s="302" t="s">
        <v>67</v>
      </c>
      <c r="D103" s="303"/>
      <c r="E103" s="122">
        <f aca="true" t="shared" si="10" ref="E103:M103">SUM(E105:E107)</f>
        <v>13815.62836</v>
      </c>
      <c r="F103" s="122">
        <f t="shared" si="10"/>
        <v>23592.11103</v>
      </c>
      <c r="G103" s="122">
        <f t="shared" si="10"/>
        <v>18769.7629</v>
      </c>
      <c r="H103" s="122">
        <f t="shared" si="10"/>
        <v>9108.1998</v>
      </c>
      <c r="I103" s="122">
        <f t="shared" si="10"/>
        <v>16725.874219999998</v>
      </c>
      <c r="J103" s="122">
        <f t="shared" si="10"/>
        <v>12001.042169999999</v>
      </c>
      <c r="K103" s="122">
        <f t="shared" si="10"/>
        <v>4656.74254</v>
      </c>
      <c r="L103" s="164">
        <f t="shared" si="10"/>
        <v>6510.01843</v>
      </c>
      <c r="M103" s="164">
        <f t="shared" si="10"/>
        <v>6397.04647</v>
      </c>
      <c r="N103" s="159"/>
    </row>
    <row r="104" spans="3:13" ht="13.5" thickBot="1">
      <c r="C104" s="115"/>
      <c r="D104" s="115"/>
      <c r="E104" s="115"/>
      <c r="F104" s="115"/>
      <c r="G104" s="115"/>
      <c r="H104" s="115"/>
      <c r="I104" s="115"/>
      <c r="J104" s="115"/>
      <c r="K104" s="115"/>
      <c r="L104" s="115"/>
      <c r="M104" s="115"/>
    </row>
    <row r="105" spans="3:13" ht="13.5" thickBot="1">
      <c r="C105" s="300" t="s">
        <v>68</v>
      </c>
      <c r="D105" s="301"/>
      <c r="E105" s="34">
        <v>1600.6676599999998</v>
      </c>
      <c r="F105" s="35">
        <v>1516.1867</v>
      </c>
      <c r="G105" s="35">
        <v>1342.30615</v>
      </c>
      <c r="H105" s="35">
        <v>684.20392</v>
      </c>
      <c r="I105" s="35">
        <v>875.989</v>
      </c>
      <c r="J105" s="35">
        <v>895.80118</v>
      </c>
      <c r="K105" s="35">
        <v>894.7632199999999</v>
      </c>
      <c r="L105" s="35">
        <v>639.75904</v>
      </c>
      <c r="M105" s="35">
        <v>446.50496999999996</v>
      </c>
    </row>
    <row r="106" spans="3:13" ht="13.5" thickBot="1">
      <c r="C106" s="300" t="s">
        <v>69</v>
      </c>
      <c r="D106" s="301"/>
      <c r="E106" s="34">
        <v>8709.14491</v>
      </c>
      <c r="F106" s="35">
        <v>4159.27743</v>
      </c>
      <c r="G106" s="35">
        <v>3696.82812</v>
      </c>
      <c r="H106" s="35">
        <v>6054.74843</v>
      </c>
      <c r="I106" s="35">
        <v>2515.10014</v>
      </c>
      <c r="J106" s="35">
        <v>2180.99556</v>
      </c>
      <c r="K106" s="35">
        <v>2625.41098</v>
      </c>
      <c r="L106" s="35">
        <v>1506.23657</v>
      </c>
      <c r="M106" s="35">
        <v>1335.08476</v>
      </c>
    </row>
    <row r="107" spans="3:13" ht="13.5" thickBot="1">
      <c r="C107" s="300" t="s">
        <v>70</v>
      </c>
      <c r="D107" s="301"/>
      <c r="E107" s="34">
        <v>3505.81579</v>
      </c>
      <c r="F107" s="35">
        <v>17916.6469</v>
      </c>
      <c r="G107" s="35">
        <v>13730.628630000001</v>
      </c>
      <c r="H107" s="35">
        <v>2369.2474500000003</v>
      </c>
      <c r="I107" s="35">
        <v>13334.78508</v>
      </c>
      <c r="J107" s="35">
        <v>8924.245429999999</v>
      </c>
      <c r="K107" s="35">
        <v>1136.56834</v>
      </c>
      <c r="L107" s="35">
        <v>4364.02282</v>
      </c>
      <c r="M107" s="35">
        <v>4615.4567400000005</v>
      </c>
    </row>
    <row r="108" spans="3:13" ht="13.5" thickBot="1">
      <c r="C108" s="115"/>
      <c r="D108" s="115"/>
      <c r="E108" s="115"/>
      <c r="F108" s="115"/>
      <c r="G108" s="115"/>
      <c r="H108" s="115"/>
      <c r="I108" s="115"/>
      <c r="J108" s="115"/>
      <c r="K108" s="115"/>
      <c r="L108" s="115"/>
      <c r="M108" s="115"/>
    </row>
    <row r="109" spans="3:14" ht="13.5" thickBot="1">
      <c r="C109" s="302" t="s">
        <v>71</v>
      </c>
      <c r="D109" s="303"/>
      <c r="E109" s="122">
        <v>2622.22017</v>
      </c>
      <c r="F109" s="122">
        <v>1128.98914</v>
      </c>
      <c r="G109" s="122">
        <v>564.06308</v>
      </c>
      <c r="H109" s="122">
        <v>1929.0043899999998</v>
      </c>
      <c r="I109" s="122">
        <v>553.82393</v>
      </c>
      <c r="J109" s="122">
        <v>170.06645999999998</v>
      </c>
      <c r="K109" s="122">
        <v>688.45826</v>
      </c>
      <c r="L109" s="122">
        <v>568.9218000000001</v>
      </c>
      <c r="M109" s="122">
        <v>387.72904</v>
      </c>
      <c r="N109" s="159"/>
    </row>
    <row r="110" spans="3:13" ht="13.5" thickBot="1">
      <c r="C110" s="115"/>
      <c r="D110" s="115"/>
      <c r="E110" s="115"/>
      <c r="F110" s="115"/>
      <c r="G110" s="115"/>
      <c r="H110" s="115"/>
      <c r="I110" s="115"/>
      <c r="J110" s="115"/>
      <c r="K110" s="115"/>
      <c r="L110" s="115"/>
      <c r="M110" s="115"/>
    </row>
    <row r="111" spans="3:13" ht="13.5" thickBot="1">
      <c r="C111" s="300" t="s">
        <v>72</v>
      </c>
      <c r="D111" s="301"/>
      <c r="E111" s="34">
        <v>76.66724</v>
      </c>
      <c r="F111" s="35">
        <v>159.76555</v>
      </c>
      <c r="G111" s="35">
        <v>66.223</v>
      </c>
      <c r="H111" s="35">
        <v>58.40651999999999</v>
      </c>
      <c r="I111" s="35">
        <v>136.30843</v>
      </c>
      <c r="J111" s="35">
        <v>58.68179</v>
      </c>
      <c r="K111" s="35">
        <v>18.260720000000003</v>
      </c>
      <c r="L111" s="35">
        <v>5.86412</v>
      </c>
      <c r="M111" s="35">
        <v>7.54121</v>
      </c>
    </row>
    <row r="112" spans="3:13" ht="13.5" thickBot="1">
      <c r="C112" s="300" t="s">
        <v>73</v>
      </c>
      <c r="D112" s="301"/>
      <c r="E112" s="34">
        <v>454.52651000000003</v>
      </c>
      <c r="F112" s="35">
        <v>57.06812</v>
      </c>
      <c r="G112" s="35">
        <v>59.94999</v>
      </c>
      <c r="H112" s="35">
        <v>443.82273</v>
      </c>
      <c r="I112" s="35">
        <v>40.262080000000005</v>
      </c>
      <c r="J112" s="35">
        <v>43.016349999999996</v>
      </c>
      <c r="K112" s="35">
        <v>10.70378</v>
      </c>
      <c r="L112" s="35">
        <v>5.56338</v>
      </c>
      <c r="M112" s="35">
        <v>16.93364</v>
      </c>
    </row>
    <row r="115" ht="13.5" thickBot="1">
      <c r="C115" s="139" t="s">
        <v>107</v>
      </c>
    </row>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8" ht="12.75"/>
    <row r="149" ht="12.75"/>
    <row r="150" ht="12.75"/>
    <row r="151" ht="12.75"/>
    <row r="152" ht="12.75"/>
  </sheetData>
  <sheetProtection/>
  <mergeCells count="67">
    <mergeCell ref="C112:D112"/>
    <mergeCell ref="C103:D103"/>
    <mergeCell ref="C105:D105"/>
    <mergeCell ref="C106:D106"/>
    <mergeCell ref="C107:D107"/>
    <mergeCell ref="C109:D109"/>
    <mergeCell ref="C111:D111"/>
    <mergeCell ref="C93:D93"/>
    <mergeCell ref="C94:D94"/>
    <mergeCell ref="C95:D95"/>
    <mergeCell ref="C97:D97"/>
    <mergeCell ref="C99:D99"/>
    <mergeCell ref="C101:D101"/>
    <mergeCell ref="C83:D83"/>
    <mergeCell ref="C85:D85"/>
    <mergeCell ref="C87:D87"/>
    <mergeCell ref="C88:D88"/>
    <mergeCell ref="C90:D90"/>
    <mergeCell ref="C92:D92"/>
    <mergeCell ref="C75:D75"/>
    <mergeCell ref="C76:D76"/>
    <mergeCell ref="C77:D77"/>
    <mergeCell ref="C79:D79"/>
    <mergeCell ref="C81:D81"/>
    <mergeCell ref="C82:D82"/>
    <mergeCell ref="C67:D67"/>
    <mergeCell ref="C68:D68"/>
    <mergeCell ref="C69:D69"/>
    <mergeCell ref="C70:D70"/>
    <mergeCell ref="C72:D72"/>
    <mergeCell ref="C74:D74"/>
    <mergeCell ref="C60:D60"/>
    <mergeCell ref="C62:D62"/>
    <mergeCell ref="C63:D63"/>
    <mergeCell ref="C64:D64"/>
    <mergeCell ref="C65:D65"/>
    <mergeCell ref="C66:D66"/>
    <mergeCell ref="C52:D52"/>
    <mergeCell ref="C54:D54"/>
    <mergeCell ref="C55:D55"/>
    <mergeCell ref="C56:D56"/>
    <mergeCell ref="C57:D57"/>
    <mergeCell ref="C58:D58"/>
    <mergeCell ref="C41:D41"/>
    <mergeCell ref="C43:D43"/>
    <mergeCell ref="C45:D45"/>
    <mergeCell ref="C47:D47"/>
    <mergeCell ref="C48:D48"/>
    <mergeCell ref="C50:D50"/>
    <mergeCell ref="C32:D32"/>
    <mergeCell ref="C33:D33"/>
    <mergeCell ref="C35:D35"/>
    <mergeCell ref="C37:D37"/>
    <mergeCell ref="C38:D38"/>
    <mergeCell ref="C39:D39"/>
    <mergeCell ref="C26:D26"/>
    <mergeCell ref="C27:D27"/>
    <mergeCell ref="C28:D28"/>
    <mergeCell ref="C29:D29"/>
    <mergeCell ref="C30:D30"/>
    <mergeCell ref="C31:D31"/>
    <mergeCell ref="E17:M18"/>
    <mergeCell ref="E19:G19"/>
    <mergeCell ref="H19:J19"/>
    <mergeCell ref="K19:M19"/>
    <mergeCell ref="C22:D22"/>
    <mergeCell ref="C24:D2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tabColor theme="6"/>
  </sheetPr>
  <dimension ref="A14:P114"/>
  <sheetViews>
    <sheetView zoomScale="98" zoomScaleNormal="98" zoomScalePageLayoutView="0" workbookViewId="0" topLeftCell="A1">
      <selection activeCell="A1" sqref="A1"/>
    </sheetView>
  </sheetViews>
  <sheetFormatPr defaultColWidth="11.421875" defaultRowHeight="12.75"/>
  <cols>
    <col min="1" max="4" width="11.421875" style="31" customWidth="1"/>
    <col min="5" max="5" width="11.7109375" style="31" bestFit="1" customWidth="1"/>
    <col min="6" max="6" width="11.7109375" style="31" customWidth="1"/>
    <col min="7" max="8" width="11.7109375" style="31" bestFit="1" customWidth="1"/>
    <col min="9" max="9" width="11.7109375" style="31" customWidth="1"/>
    <col min="10" max="10" width="11.7109375" style="31" bestFit="1" customWidth="1"/>
    <col min="11" max="12" width="11.57421875" style="31" bestFit="1" customWidth="1"/>
    <col min="13" max="16384" width="11.421875" style="31" customWidth="1"/>
  </cols>
  <sheetData>
    <row r="2" ht="12.75"/>
    <row r="3" ht="12.75"/>
    <row r="4" ht="12.75"/>
    <row r="5" ht="12.75"/>
    <row r="6" ht="12.75"/>
    <row r="7" ht="12.75"/>
    <row r="8" ht="12.75"/>
    <row r="10" ht="12.75"/>
    <row r="11" ht="12.75"/>
    <row r="12" ht="12.75"/>
    <row r="13" ht="12.75"/>
    <row r="14" spans="1:2" ht="13.5" thickBot="1">
      <c r="A14" s="95"/>
      <c r="B14" s="95"/>
    </row>
    <row r="15" spans="1:2" ht="13.5" thickBot="1">
      <c r="A15" s="194"/>
      <c r="B15" s="95"/>
    </row>
    <row r="16" spans="1:14" ht="13.5" customHeight="1" thickBot="1">
      <c r="A16" s="95"/>
      <c r="B16" s="95"/>
      <c r="C16" s="95"/>
      <c r="D16" s="95"/>
      <c r="E16" s="257" t="s">
        <v>181</v>
      </c>
      <c r="F16" s="258"/>
      <c r="G16" s="258"/>
      <c r="H16" s="258"/>
      <c r="I16" s="258"/>
      <c r="J16" s="258"/>
      <c r="K16" s="258"/>
      <c r="L16" s="258"/>
      <c r="M16" s="258"/>
      <c r="N16" s="168"/>
    </row>
    <row r="17" spans="3:14" ht="13.5" customHeight="1" thickBot="1">
      <c r="C17" s="118"/>
      <c r="D17" s="7"/>
      <c r="E17" s="287"/>
      <c r="F17" s="288"/>
      <c r="G17" s="288"/>
      <c r="H17" s="288"/>
      <c r="I17" s="288"/>
      <c r="J17" s="288"/>
      <c r="K17" s="288"/>
      <c r="L17" s="288"/>
      <c r="M17" s="288"/>
      <c r="N17" s="168"/>
    </row>
    <row r="18" spans="3:14" ht="13.5" customHeight="1" thickBot="1">
      <c r="C18" s="118"/>
      <c r="D18" s="8"/>
      <c r="E18" s="307" t="s">
        <v>125</v>
      </c>
      <c r="F18" s="308"/>
      <c r="G18" s="308"/>
      <c r="H18" s="308" t="s">
        <v>11</v>
      </c>
      <c r="I18" s="308"/>
      <c r="J18" s="308"/>
      <c r="K18" s="308" t="s">
        <v>81</v>
      </c>
      <c r="L18" s="308"/>
      <c r="M18" s="308"/>
      <c r="N18" s="168"/>
    </row>
    <row r="19" spans="3:14" ht="13.5" customHeight="1" thickBot="1">
      <c r="C19" s="118"/>
      <c r="D19" s="8"/>
      <c r="E19" s="309"/>
      <c r="F19" s="310"/>
      <c r="G19" s="310"/>
      <c r="H19" s="310"/>
      <c r="I19" s="310"/>
      <c r="J19" s="310"/>
      <c r="K19" s="310"/>
      <c r="L19" s="310"/>
      <c r="M19" s="310"/>
      <c r="N19" s="168"/>
    </row>
    <row r="20" spans="3:14" ht="13.5" thickBot="1">
      <c r="C20" s="118"/>
      <c r="D20" s="169"/>
      <c r="E20" s="170">
        <v>2020</v>
      </c>
      <c r="F20" s="74">
        <v>2021</v>
      </c>
      <c r="G20" s="54">
        <v>2022</v>
      </c>
      <c r="H20" s="54">
        <v>2020</v>
      </c>
      <c r="I20" s="54">
        <v>2021</v>
      </c>
      <c r="J20" s="54">
        <v>2022</v>
      </c>
      <c r="K20" s="54">
        <v>2020</v>
      </c>
      <c r="L20" s="92">
        <v>2021</v>
      </c>
      <c r="M20" s="92">
        <v>2022</v>
      </c>
      <c r="N20" s="168"/>
    </row>
    <row r="21" spans="3:13" ht="13.5" thickBot="1">
      <c r="C21" s="51"/>
      <c r="D21" s="51"/>
      <c r="E21" s="51"/>
      <c r="F21" s="51"/>
      <c r="G21" s="51"/>
      <c r="H21" s="51"/>
      <c r="I21" s="51"/>
      <c r="J21" s="138"/>
      <c r="K21" s="51"/>
      <c r="L21" s="51"/>
      <c r="M21" s="51"/>
    </row>
    <row r="22" spans="3:16" ht="13.5" thickBot="1">
      <c r="C22" s="297" t="s">
        <v>1</v>
      </c>
      <c r="D22" s="298"/>
      <c r="E22" s="89">
        <f aca="true" t="shared" si="0" ref="E22:M22">SUM(E24,E35,E41,E43,E45,E50,E52,E60,E72,E79,E85,E90,E97,E99,E101,E103,E109,E111,E112)</f>
        <v>176229.36620000005</v>
      </c>
      <c r="F22" s="89">
        <f t="shared" si="0"/>
        <v>203952.18269999998</v>
      </c>
      <c r="G22" s="89">
        <f t="shared" si="0"/>
        <v>194785.72428</v>
      </c>
      <c r="H22" s="89">
        <f t="shared" si="0"/>
        <v>87382.12298</v>
      </c>
      <c r="I22" s="89">
        <f t="shared" si="0"/>
        <v>129645.05933999998</v>
      </c>
      <c r="J22" s="89">
        <f t="shared" si="0"/>
        <v>137607.83000000002</v>
      </c>
      <c r="K22" s="171">
        <f t="shared" si="0"/>
        <v>88847.24321999999</v>
      </c>
      <c r="L22" s="171">
        <f t="shared" si="0"/>
        <v>74307.12336000003</v>
      </c>
      <c r="M22" s="171">
        <f t="shared" si="0"/>
        <v>57177.89427999999</v>
      </c>
      <c r="N22" s="179"/>
      <c r="O22" s="179"/>
      <c r="P22" s="115"/>
    </row>
    <row r="23" spans="3:13" ht="13.5" thickBot="1">
      <c r="C23" s="44"/>
      <c r="D23" s="97"/>
      <c r="E23" s="121"/>
      <c r="F23" s="121"/>
      <c r="G23" s="121"/>
      <c r="H23" s="121"/>
      <c r="I23" s="121"/>
      <c r="J23" s="121"/>
      <c r="K23" s="121"/>
      <c r="L23" s="121"/>
      <c r="M23" s="121"/>
    </row>
    <row r="24" spans="2:15" ht="13.5" thickBot="1">
      <c r="B24" s="110"/>
      <c r="C24" s="299" t="s">
        <v>12</v>
      </c>
      <c r="D24" s="296"/>
      <c r="E24" s="122">
        <f aca="true" t="shared" si="1" ref="E24:M24">SUM(E26:E33)</f>
        <v>17887.54415</v>
      </c>
      <c r="F24" s="122">
        <f t="shared" si="1"/>
        <v>23006.56407</v>
      </c>
      <c r="G24" s="122">
        <f t="shared" si="1"/>
        <v>26311.18414</v>
      </c>
      <c r="H24" s="122">
        <f t="shared" si="1"/>
        <v>11849.33766</v>
      </c>
      <c r="I24" s="122">
        <f t="shared" si="1"/>
        <v>18165.69746</v>
      </c>
      <c r="J24" s="122">
        <f t="shared" si="1"/>
        <v>21161.357229999998</v>
      </c>
      <c r="K24" s="122">
        <f t="shared" si="1"/>
        <v>6038.2064900000005</v>
      </c>
      <c r="L24" s="122">
        <f t="shared" si="1"/>
        <v>4840.86661</v>
      </c>
      <c r="M24" s="122">
        <f t="shared" si="1"/>
        <v>5149.82691</v>
      </c>
      <c r="N24" s="167"/>
      <c r="O24" s="115"/>
    </row>
    <row r="25" spans="3:15" ht="13.5" thickBot="1">
      <c r="C25" s="99"/>
      <c r="D25" s="100"/>
      <c r="E25" s="125"/>
      <c r="F25" s="125"/>
      <c r="G25" s="125"/>
      <c r="H25" s="125"/>
      <c r="I25" s="125"/>
      <c r="J25" s="125"/>
      <c r="K25" s="125"/>
      <c r="L25" s="125"/>
      <c r="M25" s="125"/>
      <c r="O25" s="115"/>
    </row>
    <row r="26" spans="3:15" ht="13.5" thickBot="1">
      <c r="C26" s="238" t="s">
        <v>13</v>
      </c>
      <c r="D26" s="239"/>
      <c r="E26" s="35">
        <f>H26+K26</f>
        <v>1165.83305</v>
      </c>
      <c r="F26" s="35">
        <f>I26+L26</f>
        <v>1845.126</v>
      </c>
      <c r="G26" s="35">
        <f>J26+M26</f>
        <v>1890.9684599999998</v>
      </c>
      <c r="H26" s="35">
        <v>971.8447199999999</v>
      </c>
      <c r="I26" s="35">
        <v>1694.29996</v>
      </c>
      <c r="J26" s="35">
        <v>1743.4091899999999</v>
      </c>
      <c r="K26" s="35">
        <v>193.98833</v>
      </c>
      <c r="L26" s="35">
        <v>150.82604</v>
      </c>
      <c r="M26" s="35">
        <v>147.55927</v>
      </c>
      <c r="N26" s="115"/>
      <c r="O26" s="115"/>
    </row>
    <row r="27" spans="3:15" ht="13.5" thickBot="1">
      <c r="C27" s="238" t="s">
        <v>14</v>
      </c>
      <c r="D27" s="239"/>
      <c r="E27" s="35">
        <f aca="true" t="shared" si="2" ref="E27:E33">H27+K27</f>
        <v>1420.6312799999998</v>
      </c>
      <c r="F27" s="35">
        <f aca="true" t="shared" si="3" ref="F27:F33">I27+L27</f>
        <v>2550.2358999999997</v>
      </c>
      <c r="G27" s="35">
        <f aca="true" t="shared" si="4" ref="G27:G32">J27+M27</f>
        <v>2379.00558</v>
      </c>
      <c r="H27" s="35">
        <v>1258.2869099999998</v>
      </c>
      <c r="I27" s="35">
        <v>1963.77039</v>
      </c>
      <c r="J27" s="35">
        <v>2065.20063</v>
      </c>
      <c r="K27" s="35">
        <v>162.34437</v>
      </c>
      <c r="L27" s="35">
        <v>586.46551</v>
      </c>
      <c r="M27" s="35">
        <v>313.80495</v>
      </c>
      <c r="N27" s="115"/>
      <c r="O27" s="115"/>
    </row>
    <row r="28" spans="3:15" ht="13.5" thickBot="1">
      <c r="C28" s="238" t="s">
        <v>15</v>
      </c>
      <c r="D28" s="239"/>
      <c r="E28" s="35">
        <f t="shared" si="2"/>
        <v>1168.83998</v>
      </c>
      <c r="F28" s="35">
        <f t="shared" si="3"/>
        <v>2465.76829</v>
      </c>
      <c r="G28" s="35">
        <f t="shared" si="4"/>
        <v>2007.0765500000002</v>
      </c>
      <c r="H28" s="35">
        <v>719.07025</v>
      </c>
      <c r="I28" s="35">
        <v>1637.3213700000001</v>
      </c>
      <c r="J28" s="35">
        <v>1619.18027</v>
      </c>
      <c r="K28" s="35">
        <v>449.76973</v>
      </c>
      <c r="L28" s="35">
        <v>828.4469200000001</v>
      </c>
      <c r="M28" s="35">
        <v>387.89628000000005</v>
      </c>
      <c r="N28" s="115"/>
      <c r="O28" s="115"/>
    </row>
    <row r="29" spans="3:15" ht="13.5" thickBot="1">
      <c r="C29" s="238" t="s">
        <v>16</v>
      </c>
      <c r="D29" s="239"/>
      <c r="E29" s="35">
        <f t="shared" si="2"/>
        <v>2000.88932</v>
      </c>
      <c r="F29" s="35">
        <f t="shared" si="3"/>
        <v>2377.14192</v>
      </c>
      <c r="G29" s="35">
        <f t="shared" si="4"/>
        <v>2640.26125</v>
      </c>
      <c r="H29" s="35">
        <v>1317.33519</v>
      </c>
      <c r="I29" s="35">
        <v>2131.29064</v>
      </c>
      <c r="J29" s="35">
        <v>2204.36496</v>
      </c>
      <c r="K29" s="35">
        <v>683.55413</v>
      </c>
      <c r="L29" s="35">
        <v>245.85128</v>
      </c>
      <c r="M29" s="35">
        <v>435.89628999999996</v>
      </c>
      <c r="N29" s="115"/>
      <c r="O29" s="115"/>
    </row>
    <row r="30" spans="3:15" ht="13.5" thickBot="1">
      <c r="C30" s="238" t="s">
        <v>17</v>
      </c>
      <c r="D30" s="239"/>
      <c r="E30" s="35">
        <f t="shared" si="2"/>
        <v>1659.0235</v>
      </c>
      <c r="F30" s="35">
        <f t="shared" si="3"/>
        <v>1060.0963299999999</v>
      </c>
      <c r="G30" s="35">
        <f t="shared" si="4"/>
        <v>1257.69389</v>
      </c>
      <c r="H30" s="35">
        <v>719.45627</v>
      </c>
      <c r="I30" s="35">
        <v>864.0935999999999</v>
      </c>
      <c r="J30" s="35">
        <v>844.34105</v>
      </c>
      <c r="K30" s="35">
        <v>939.56723</v>
      </c>
      <c r="L30" s="35">
        <v>196.00273</v>
      </c>
      <c r="M30" s="35">
        <v>413.35284</v>
      </c>
      <c r="N30" s="115"/>
      <c r="O30" s="115"/>
    </row>
    <row r="31" spans="3:15" ht="13.5" thickBot="1">
      <c r="C31" s="238" t="s">
        <v>18</v>
      </c>
      <c r="D31" s="239"/>
      <c r="E31" s="35">
        <f t="shared" si="2"/>
        <v>1343.72408</v>
      </c>
      <c r="F31" s="35">
        <f t="shared" si="3"/>
        <v>1284.91484</v>
      </c>
      <c r="G31" s="35">
        <f t="shared" si="4"/>
        <v>1124.69979</v>
      </c>
      <c r="H31" s="35">
        <v>739.78208</v>
      </c>
      <c r="I31" s="35">
        <v>1063.72867</v>
      </c>
      <c r="J31" s="35">
        <v>832.61474</v>
      </c>
      <c r="K31" s="35">
        <v>603.942</v>
      </c>
      <c r="L31" s="35">
        <v>221.18617</v>
      </c>
      <c r="M31" s="35">
        <v>292.08504999999997</v>
      </c>
      <c r="N31" s="115"/>
      <c r="O31" s="115"/>
    </row>
    <row r="32" spans="3:15" ht="13.5" thickBot="1">
      <c r="C32" s="238" t="s">
        <v>19</v>
      </c>
      <c r="D32" s="239"/>
      <c r="E32" s="35">
        <f t="shared" si="2"/>
        <v>5109.22462</v>
      </c>
      <c r="F32" s="35">
        <f t="shared" si="3"/>
        <v>7085.85575</v>
      </c>
      <c r="G32" s="35">
        <f t="shared" si="4"/>
        <v>9055.82281</v>
      </c>
      <c r="H32" s="35">
        <v>3864.55387</v>
      </c>
      <c r="I32" s="35">
        <v>5945.65677</v>
      </c>
      <c r="J32" s="35">
        <v>7727.92189</v>
      </c>
      <c r="K32" s="35">
        <v>1244.67075</v>
      </c>
      <c r="L32" s="35">
        <v>1140.19898</v>
      </c>
      <c r="M32" s="35">
        <v>1327.9009199999998</v>
      </c>
      <c r="N32" s="115"/>
      <c r="O32" s="115"/>
    </row>
    <row r="33" spans="3:15" ht="13.5" thickBot="1">
      <c r="C33" s="238" t="s">
        <v>20</v>
      </c>
      <c r="D33" s="239"/>
      <c r="E33" s="35">
        <f t="shared" si="2"/>
        <v>4019.37832</v>
      </c>
      <c r="F33" s="35">
        <f t="shared" si="3"/>
        <v>4337.42504</v>
      </c>
      <c r="G33" s="35">
        <f>J33+M33</f>
        <v>5955.65581</v>
      </c>
      <c r="H33" s="35">
        <v>2259.00837</v>
      </c>
      <c r="I33" s="35">
        <v>2865.53606</v>
      </c>
      <c r="J33" s="35">
        <v>4124.3245</v>
      </c>
      <c r="K33" s="35">
        <v>1760.36995</v>
      </c>
      <c r="L33" s="35">
        <v>1471.88898</v>
      </c>
      <c r="M33" s="35">
        <v>1831.33131</v>
      </c>
      <c r="N33" s="115"/>
      <c r="O33" s="115"/>
    </row>
    <row r="34" spans="3:15" ht="13.5" thickBot="1">
      <c r="C34" s="102"/>
      <c r="D34" s="103"/>
      <c r="E34" s="128"/>
      <c r="F34" s="129"/>
      <c r="G34" s="129"/>
      <c r="H34" s="130"/>
      <c r="I34" s="130"/>
      <c r="J34" s="131"/>
      <c r="K34" s="129"/>
      <c r="L34" s="131"/>
      <c r="M34" s="131"/>
      <c r="N34" s="115"/>
      <c r="O34" s="115"/>
    </row>
    <row r="35" spans="2:15" ht="13.5" thickBot="1">
      <c r="B35" s="93"/>
      <c r="C35" s="295" t="s">
        <v>21</v>
      </c>
      <c r="D35" s="296"/>
      <c r="E35" s="122">
        <f aca="true" t="shared" si="5" ref="E35:M35">SUM(E37:E39)</f>
        <v>4823.25099</v>
      </c>
      <c r="F35" s="122">
        <f t="shared" si="5"/>
        <v>6508.29242</v>
      </c>
      <c r="G35" s="122">
        <f t="shared" si="5"/>
        <v>4572.02786</v>
      </c>
      <c r="H35" s="122">
        <f t="shared" si="5"/>
        <v>2424.9285800000002</v>
      </c>
      <c r="I35" s="122">
        <f t="shared" si="5"/>
        <v>3935.29441</v>
      </c>
      <c r="J35" s="122">
        <f t="shared" si="5"/>
        <v>3237.44839</v>
      </c>
      <c r="K35" s="122">
        <f t="shared" si="5"/>
        <v>2398.3224099999998</v>
      </c>
      <c r="L35" s="122">
        <f t="shared" si="5"/>
        <v>2572.9980100000002</v>
      </c>
      <c r="M35" s="122">
        <f t="shared" si="5"/>
        <v>1334.5794700000001</v>
      </c>
      <c r="N35" s="115"/>
      <c r="O35" s="115"/>
    </row>
    <row r="36" spans="3:15" ht="13.5" thickBot="1">
      <c r="C36" s="102"/>
      <c r="D36" s="103"/>
      <c r="E36" s="129"/>
      <c r="F36" s="129"/>
      <c r="G36" s="132"/>
      <c r="H36" s="132"/>
      <c r="I36" s="132"/>
      <c r="J36" s="132"/>
      <c r="K36" s="132"/>
      <c r="L36" s="133"/>
      <c r="M36" s="133"/>
      <c r="N36" s="115"/>
      <c r="O36" s="115"/>
    </row>
    <row r="37" spans="3:15" ht="13.5" thickBot="1">
      <c r="C37" s="238" t="s">
        <v>22</v>
      </c>
      <c r="D37" s="239"/>
      <c r="E37" s="35">
        <f aca="true" t="shared" si="6" ref="E37:F39">H37+K37</f>
        <v>390.61958000000004</v>
      </c>
      <c r="F37" s="35">
        <f t="shared" si="6"/>
        <v>886.6642899999999</v>
      </c>
      <c r="G37" s="35">
        <f>J37+M37</f>
        <v>679.18334</v>
      </c>
      <c r="H37" s="35">
        <v>216.21556</v>
      </c>
      <c r="I37" s="35">
        <v>346.3802</v>
      </c>
      <c r="J37" s="35">
        <v>224.93064999999999</v>
      </c>
      <c r="K37" s="35">
        <v>174.40402</v>
      </c>
      <c r="L37" s="35">
        <v>540.28409</v>
      </c>
      <c r="M37" s="35">
        <v>454.25269000000003</v>
      </c>
      <c r="N37" s="115"/>
      <c r="O37" s="115"/>
    </row>
    <row r="38" spans="3:15" ht="13.5" thickBot="1">
      <c r="C38" s="238" t="s">
        <v>23</v>
      </c>
      <c r="D38" s="239"/>
      <c r="E38" s="35">
        <f t="shared" si="6"/>
        <v>309.21988</v>
      </c>
      <c r="F38" s="35">
        <f t="shared" si="6"/>
        <v>195.9136</v>
      </c>
      <c r="G38" s="35">
        <f>J38+M38</f>
        <v>321.67089</v>
      </c>
      <c r="H38" s="35">
        <v>109.90063</v>
      </c>
      <c r="I38" s="35">
        <v>91.09822</v>
      </c>
      <c r="J38" s="35">
        <v>165.45088</v>
      </c>
      <c r="K38" s="35">
        <v>199.31925</v>
      </c>
      <c r="L38" s="35">
        <v>104.81538</v>
      </c>
      <c r="M38" s="35">
        <v>156.22001</v>
      </c>
      <c r="N38" s="115"/>
      <c r="O38" s="115"/>
    </row>
    <row r="39" spans="3:15" ht="13.5" thickBot="1">
      <c r="C39" s="238" t="s">
        <v>24</v>
      </c>
      <c r="D39" s="239"/>
      <c r="E39" s="35">
        <f t="shared" si="6"/>
        <v>4123.411529999999</v>
      </c>
      <c r="F39" s="35">
        <f t="shared" si="6"/>
        <v>5425.71453</v>
      </c>
      <c r="G39" s="35">
        <f>J39+M39</f>
        <v>3571.17363</v>
      </c>
      <c r="H39" s="35">
        <v>2098.81239</v>
      </c>
      <c r="I39" s="35">
        <v>3497.81599</v>
      </c>
      <c r="J39" s="35">
        <v>2847.06686</v>
      </c>
      <c r="K39" s="35">
        <v>2024.5991399999998</v>
      </c>
      <c r="L39" s="35">
        <v>1927.8985400000001</v>
      </c>
      <c r="M39" s="35">
        <v>724.10677</v>
      </c>
      <c r="N39" s="115"/>
      <c r="O39" s="115"/>
    </row>
    <row r="40" spans="5:15" ht="13.5" thickBot="1">
      <c r="E40" s="115"/>
      <c r="F40" s="115"/>
      <c r="G40" s="115"/>
      <c r="H40" s="115"/>
      <c r="I40" s="115"/>
      <c r="J40" s="115"/>
      <c r="K40" s="115"/>
      <c r="L40" s="115"/>
      <c r="M40" s="115"/>
      <c r="N40" s="115"/>
      <c r="O40" s="115"/>
    </row>
    <row r="41" spans="2:15" ht="13.5" thickBot="1">
      <c r="B41" s="93"/>
      <c r="C41" s="295" t="s">
        <v>25</v>
      </c>
      <c r="D41" s="296"/>
      <c r="E41" s="122">
        <f>H41+K41</f>
        <v>3433.6806199999996</v>
      </c>
      <c r="F41" s="122">
        <f>I41+L41</f>
        <v>4157.70543</v>
      </c>
      <c r="G41" s="122">
        <f>J41+M41</f>
        <v>4708.2914</v>
      </c>
      <c r="H41" s="122">
        <v>2526.8200899999997</v>
      </c>
      <c r="I41" s="122">
        <v>2866.41877</v>
      </c>
      <c r="J41" s="122">
        <v>2306.53752</v>
      </c>
      <c r="K41" s="122">
        <v>906.86053</v>
      </c>
      <c r="L41" s="122">
        <v>1291.28666</v>
      </c>
      <c r="M41" s="166">
        <v>2401.7538799999998</v>
      </c>
      <c r="N41" s="115"/>
      <c r="O41" s="115"/>
    </row>
    <row r="42" spans="5:15" ht="13.5" thickBot="1">
      <c r="E42" s="115"/>
      <c r="F42" s="115"/>
      <c r="G42" s="115"/>
      <c r="H42" s="115"/>
      <c r="I42" s="115"/>
      <c r="J42" s="115"/>
      <c r="K42" s="115"/>
      <c r="L42" s="115"/>
      <c r="M42" s="115"/>
      <c r="N42" s="115"/>
      <c r="O42" s="115"/>
    </row>
    <row r="43" spans="2:15" ht="13.5" thickBot="1">
      <c r="B43" s="93"/>
      <c r="C43" s="295" t="s">
        <v>26</v>
      </c>
      <c r="D43" s="296"/>
      <c r="E43" s="122">
        <f>H43+K43</f>
        <v>5891.48693</v>
      </c>
      <c r="F43" s="122">
        <f>I43+L43</f>
        <v>4108.00249</v>
      </c>
      <c r="G43" s="122">
        <f>J43+M43</f>
        <v>3905.0082700000003</v>
      </c>
      <c r="H43" s="122">
        <v>1939.10917</v>
      </c>
      <c r="I43" s="122">
        <v>3202.47057</v>
      </c>
      <c r="J43" s="122">
        <v>3231.70672</v>
      </c>
      <c r="K43" s="122">
        <v>3952.37776</v>
      </c>
      <c r="L43" s="122">
        <v>905.53192</v>
      </c>
      <c r="M43" s="166">
        <v>673.30155</v>
      </c>
      <c r="N43" s="115"/>
      <c r="O43" s="115"/>
    </row>
    <row r="44" spans="5:15" ht="13.5" thickBot="1">
      <c r="E44" s="115"/>
      <c r="F44" s="115"/>
      <c r="G44" s="115"/>
      <c r="H44" s="115"/>
      <c r="I44" s="115"/>
      <c r="J44" s="115"/>
      <c r="K44" s="115"/>
      <c r="L44" s="115"/>
      <c r="M44" s="115"/>
      <c r="N44" s="115"/>
      <c r="O44" s="115"/>
    </row>
    <row r="45" spans="2:15" ht="13.5" thickBot="1">
      <c r="B45" s="93"/>
      <c r="C45" s="295" t="s">
        <v>27</v>
      </c>
      <c r="D45" s="296"/>
      <c r="E45" s="122">
        <f aca="true" t="shared" si="7" ref="E45:M45">SUM(E47:E48)</f>
        <v>10361.48943</v>
      </c>
      <c r="F45" s="122">
        <f t="shared" si="7"/>
        <v>14567.70106</v>
      </c>
      <c r="G45" s="122">
        <f t="shared" si="7"/>
        <v>11131.43584</v>
      </c>
      <c r="H45" s="122">
        <f t="shared" si="7"/>
        <v>5581.69272</v>
      </c>
      <c r="I45" s="122">
        <f t="shared" si="7"/>
        <v>8459.86094</v>
      </c>
      <c r="J45" s="122">
        <f t="shared" si="7"/>
        <v>8046.61944</v>
      </c>
      <c r="K45" s="122">
        <f t="shared" si="7"/>
        <v>4779.7967100000005</v>
      </c>
      <c r="L45" s="122">
        <f t="shared" si="7"/>
        <v>6107.84012</v>
      </c>
      <c r="M45" s="166">
        <f t="shared" si="7"/>
        <v>3084.8163999999997</v>
      </c>
      <c r="N45" s="115"/>
      <c r="O45" s="115"/>
    </row>
    <row r="46" spans="5:15" ht="13.5" thickBot="1">
      <c r="E46" s="115"/>
      <c r="F46" s="115"/>
      <c r="G46" s="115"/>
      <c r="H46" s="115"/>
      <c r="I46" s="115"/>
      <c r="J46" s="115"/>
      <c r="K46" s="115"/>
      <c r="L46" s="115"/>
      <c r="M46" s="115"/>
      <c r="N46" s="115"/>
      <c r="O46" s="115"/>
    </row>
    <row r="47" spans="3:15" ht="13.5" thickBot="1">
      <c r="C47" s="238" t="s">
        <v>28</v>
      </c>
      <c r="D47" s="239"/>
      <c r="E47" s="35">
        <f aca="true" t="shared" si="8" ref="E47:G48">H47+K47</f>
        <v>7626.3732899999995</v>
      </c>
      <c r="F47" s="35">
        <f t="shared" si="8"/>
        <v>10311.58164</v>
      </c>
      <c r="G47" s="35">
        <f t="shared" si="8"/>
        <v>7430.48801</v>
      </c>
      <c r="H47" s="35">
        <v>3573.25411</v>
      </c>
      <c r="I47" s="35">
        <v>5705.86176</v>
      </c>
      <c r="J47" s="35">
        <v>5090.45496</v>
      </c>
      <c r="K47" s="35">
        <v>4053.11918</v>
      </c>
      <c r="L47" s="35">
        <v>4605.71988</v>
      </c>
      <c r="M47" s="35">
        <v>2340.03305</v>
      </c>
      <c r="N47" s="115"/>
      <c r="O47" s="115"/>
    </row>
    <row r="48" spans="3:15" ht="13.5" thickBot="1">
      <c r="C48" s="238" t="s">
        <v>29</v>
      </c>
      <c r="D48" s="239"/>
      <c r="E48" s="35">
        <f t="shared" si="8"/>
        <v>2735.11614</v>
      </c>
      <c r="F48" s="35">
        <f t="shared" si="8"/>
        <v>4256.11942</v>
      </c>
      <c r="G48" s="35">
        <f t="shared" si="8"/>
        <v>3700.94783</v>
      </c>
      <c r="H48" s="35">
        <v>2008.4386100000002</v>
      </c>
      <c r="I48" s="35">
        <v>2753.9991800000003</v>
      </c>
      <c r="J48" s="35">
        <v>2956.16448</v>
      </c>
      <c r="K48" s="35">
        <v>726.67753</v>
      </c>
      <c r="L48" s="35">
        <v>1502.12024</v>
      </c>
      <c r="M48" s="35">
        <v>744.7833499999999</v>
      </c>
      <c r="N48" s="115"/>
      <c r="O48" s="115"/>
    </row>
    <row r="49" spans="5:15" ht="13.5" thickBot="1">
      <c r="E49" s="115"/>
      <c r="F49" s="115"/>
      <c r="G49" s="115"/>
      <c r="H49" s="115"/>
      <c r="I49" s="115"/>
      <c r="J49" s="115"/>
      <c r="K49" s="115"/>
      <c r="L49" s="115"/>
      <c r="M49" s="115"/>
      <c r="N49" s="115"/>
      <c r="O49" s="115"/>
    </row>
    <row r="50" spans="2:15" ht="13.5" thickBot="1">
      <c r="B50" s="93"/>
      <c r="C50" s="295" t="s">
        <v>30</v>
      </c>
      <c r="D50" s="296"/>
      <c r="E50" s="122">
        <f>H50+K50</f>
        <v>1747.4312100000002</v>
      </c>
      <c r="F50" s="122">
        <f>I50+L50</f>
        <v>1425.04945</v>
      </c>
      <c r="G50" s="122">
        <f>J50+M50</f>
        <v>1312.58108</v>
      </c>
      <c r="H50" s="122">
        <v>924.43565</v>
      </c>
      <c r="I50" s="122">
        <v>974.01278</v>
      </c>
      <c r="J50" s="122">
        <v>961.34366</v>
      </c>
      <c r="K50" s="122">
        <v>822.9955600000001</v>
      </c>
      <c r="L50" s="122">
        <v>451.03666999999996</v>
      </c>
      <c r="M50" s="122">
        <v>351.23742</v>
      </c>
      <c r="N50" s="115"/>
      <c r="O50" s="115"/>
    </row>
    <row r="51" spans="5:15" ht="13.5" thickBot="1">
      <c r="E51" s="115"/>
      <c r="F51" s="115"/>
      <c r="G51" s="115"/>
      <c r="H51" s="115"/>
      <c r="I51" s="115"/>
      <c r="J51" s="115"/>
      <c r="K51" s="115"/>
      <c r="L51" s="115"/>
      <c r="M51" s="115"/>
      <c r="N51" s="115"/>
      <c r="O51" s="115"/>
    </row>
    <row r="52" spans="2:15" ht="13.5" thickBot="1">
      <c r="B52" s="93"/>
      <c r="C52" s="295" t="s">
        <v>31</v>
      </c>
      <c r="D52" s="296"/>
      <c r="E52" s="122">
        <f aca="true" t="shared" si="9" ref="E52:M52">SUM(E54:E58)</f>
        <v>4867.79097</v>
      </c>
      <c r="F52" s="122">
        <f t="shared" si="9"/>
        <v>7926.340040000001</v>
      </c>
      <c r="G52" s="122">
        <f t="shared" si="9"/>
        <v>6385.39212</v>
      </c>
      <c r="H52" s="122">
        <f t="shared" si="9"/>
        <v>3783.73719</v>
      </c>
      <c r="I52" s="122">
        <f t="shared" si="9"/>
        <v>6129.2894</v>
      </c>
      <c r="J52" s="122">
        <f t="shared" si="9"/>
        <v>5211.78625</v>
      </c>
      <c r="K52" s="122">
        <f t="shared" si="9"/>
        <v>1084.05378</v>
      </c>
      <c r="L52" s="122">
        <f t="shared" si="9"/>
        <v>1797.05064</v>
      </c>
      <c r="M52" s="122">
        <f t="shared" si="9"/>
        <v>1173.6058699999999</v>
      </c>
      <c r="N52" s="115"/>
      <c r="O52" s="115"/>
    </row>
    <row r="53" spans="5:15" ht="13.5" thickBot="1">
      <c r="E53" s="115"/>
      <c r="F53" s="115"/>
      <c r="G53" s="115"/>
      <c r="H53" s="115"/>
      <c r="I53" s="115"/>
      <c r="J53" s="115"/>
      <c r="K53" s="115"/>
      <c r="L53" s="115"/>
      <c r="M53" s="115"/>
      <c r="N53" s="115"/>
      <c r="O53" s="115"/>
    </row>
    <row r="54" spans="3:15" ht="13.5" thickBot="1">
      <c r="C54" s="238" t="s">
        <v>32</v>
      </c>
      <c r="D54" s="239"/>
      <c r="E54" s="35">
        <f aca="true" t="shared" si="10" ref="E54:G58">H54+K54</f>
        <v>1337.3042300000002</v>
      </c>
      <c r="F54" s="35">
        <f t="shared" si="10"/>
        <v>2311.8910100000003</v>
      </c>
      <c r="G54" s="35">
        <f t="shared" si="10"/>
        <v>1779.0050299999998</v>
      </c>
      <c r="H54" s="35">
        <v>1116.6172900000001</v>
      </c>
      <c r="I54" s="35">
        <v>1787.96106</v>
      </c>
      <c r="J54" s="35">
        <v>1536.61648</v>
      </c>
      <c r="K54" s="35">
        <v>220.68694</v>
      </c>
      <c r="L54" s="35">
        <v>523.92995</v>
      </c>
      <c r="M54" s="35">
        <v>242.38854999999998</v>
      </c>
      <c r="N54" s="115"/>
      <c r="O54" s="115"/>
    </row>
    <row r="55" spans="3:15" ht="13.5" thickBot="1">
      <c r="C55" s="238" t="s">
        <v>33</v>
      </c>
      <c r="D55" s="239"/>
      <c r="E55" s="35">
        <f t="shared" si="10"/>
        <v>804.51507</v>
      </c>
      <c r="F55" s="35">
        <f t="shared" si="10"/>
        <v>1690.90119</v>
      </c>
      <c r="G55" s="35">
        <f t="shared" si="10"/>
        <v>862.31999</v>
      </c>
      <c r="H55" s="35">
        <v>600.27715</v>
      </c>
      <c r="I55" s="35">
        <v>993.38623</v>
      </c>
      <c r="J55" s="35">
        <v>727.95236</v>
      </c>
      <c r="K55" s="35">
        <v>204.23792</v>
      </c>
      <c r="L55" s="35">
        <v>697.51496</v>
      </c>
      <c r="M55" s="35">
        <v>134.36763</v>
      </c>
      <c r="N55" s="115"/>
      <c r="O55" s="115"/>
    </row>
    <row r="56" spans="3:15" ht="13.5" thickBot="1">
      <c r="C56" s="238" t="s">
        <v>34</v>
      </c>
      <c r="D56" s="239"/>
      <c r="E56" s="35">
        <f t="shared" si="10"/>
        <v>215.01230999999999</v>
      </c>
      <c r="F56" s="35">
        <f t="shared" si="10"/>
        <v>313.43444</v>
      </c>
      <c r="G56" s="35">
        <f t="shared" si="10"/>
        <v>866.075</v>
      </c>
      <c r="H56" s="35">
        <v>195.59045999999998</v>
      </c>
      <c r="I56" s="35">
        <v>307.70873</v>
      </c>
      <c r="J56" s="35">
        <v>712.17525</v>
      </c>
      <c r="K56" s="35">
        <v>19.42185</v>
      </c>
      <c r="L56" s="35">
        <v>5.72571</v>
      </c>
      <c r="M56" s="35">
        <v>153.89975</v>
      </c>
      <c r="N56" s="115"/>
      <c r="O56" s="115"/>
    </row>
    <row r="57" spans="3:15" ht="13.5" thickBot="1">
      <c r="C57" s="238" t="s">
        <v>35</v>
      </c>
      <c r="D57" s="239"/>
      <c r="E57" s="35">
        <f t="shared" si="10"/>
        <v>391.54087</v>
      </c>
      <c r="F57" s="35">
        <f t="shared" si="10"/>
        <v>371.8795</v>
      </c>
      <c r="G57" s="35">
        <f t="shared" si="10"/>
        <v>313.70376</v>
      </c>
      <c r="H57" s="35">
        <v>317.48832</v>
      </c>
      <c r="I57" s="35">
        <v>334.38838</v>
      </c>
      <c r="J57" s="35">
        <v>295.143</v>
      </c>
      <c r="K57" s="35">
        <v>74.05255</v>
      </c>
      <c r="L57" s="35">
        <v>37.49112</v>
      </c>
      <c r="M57" s="35">
        <v>18.56076</v>
      </c>
      <c r="N57" s="115"/>
      <c r="O57" s="115"/>
    </row>
    <row r="58" spans="3:15" ht="13.5" thickBot="1">
      <c r="C58" s="238" t="s">
        <v>36</v>
      </c>
      <c r="D58" s="239"/>
      <c r="E58" s="35">
        <f t="shared" si="10"/>
        <v>2119.41849</v>
      </c>
      <c r="F58" s="35">
        <f t="shared" si="10"/>
        <v>3238.2338999999997</v>
      </c>
      <c r="G58" s="35">
        <f t="shared" si="10"/>
        <v>2564.28834</v>
      </c>
      <c r="H58" s="35">
        <v>1553.76397</v>
      </c>
      <c r="I58" s="35">
        <v>2705.845</v>
      </c>
      <c r="J58" s="35">
        <v>1939.89916</v>
      </c>
      <c r="K58" s="35">
        <v>565.65452</v>
      </c>
      <c r="L58" s="35">
        <v>532.3889</v>
      </c>
      <c r="M58" s="35">
        <v>624.38918</v>
      </c>
      <c r="N58" s="115"/>
      <c r="O58" s="115"/>
    </row>
    <row r="59" spans="5:15" ht="13.5" thickBot="1">
      <c r="E59" s="115"/>
      <c r="F59" s="115"/>
      <c r="G59" s="115"/>
      <c r="H59" s="115"/>
      <c r="I59" s="115"/>
      <c r="J59" s="115"/>
      <c r="K59" s="115"/>
      <c r="L59" s="115"/>
      <c r="M59" s="115"/>
      <c r="N59" s="115"/>
      <c r="O59" s="115"/>
    </row>
    <row r="60" spans="2:15" ht="13.5" thickBot="1">
      <c r="B60" s="93"/>
      <c r="C60" s="295" t="s">
        <v>37</v>
      </c>
      <c r="D60" s="296"/>
      <c r="E60" s="122">
        <f aca="true" t="shared" si="11" ref="E60:M60">SUM(E62:E70)</f>
        <v>5473.86794</v>
      </c>
      <c r="F60" s="122">
        <f t="shared" si="11"/>
        <v>5161.77794</v>
      </c>
      <c r="G60" s="122">
        <f t="shared" si="11"/>
        <v>4745.3619499999995</v>
      </c>
      <c r="H60" s="122">
        <f t="shared" si="11"/>
        <v>3331.2623800000006</v>
      </c>
      <c r="I60" s="122">
        <f t="shared" si="11"/>
        <v>4073.39948</v>
      </c>
      <c r="J60" s="122">
        <f t="shared" si="11"/>
        <v>3877.86924</v>
      </c>
      <c r="K60" s="122">
        <f t="shared" si="11"/>
        <v>2142.6055600000004</v>
      </c>
      <c r="L60" s="122">
        <f t="shared" si="11"/>
        <v>1088.3784600000001</v>
      </c>
      <c r="M60" s="122">
        <f t="shared" si="11"/>
        <v>867.4927100000001</v>
      </c>
      <c r="N60" s="115"/>
      <c r="O60" s="115"/>
    </row>
    <row r="61" spans="5:15" ht="13.5" thickBot="1">
      <c r="E61" s="115"/>
      <c r="F61" s="115"/>
      <c r="G61" s="115"/>
      <c r="H61" s="115"/>
      <c r="I61" s="115"/>
      <c r="J61" s="115"/>
      <c r="K61" s="115"/>
      <c r="L61" s="115"/>
      <c r="M61" s="115"/>
      <c r="N61" s="115"/>
      <c r="O61" s="115"/>
    </row>
    <row r="62" spans="3:15" ht="13.5" thickBot="1">
      <c r="C62" s="238" t="s">
        <v>38</v>
      </c>
      <c r="D62" s="239"/>
      <c r="E62" s="35">
        <f aca="true" t="shared" si="12" ref="E62:E70">H62+K62</f>
        <v>83.84727000000001</v>
      </c>
      <c r="F62" s="35">
        <f aca="true" t="shared" si="13" ref="F62:F70">I62+L62</f>
        <v>124.47995</v>
      </c>
      <c r="G62" s="35">
        <f aca="true" t="shared" si="14" ref="G62:G70">J62+M62</f>
        <v>172.29503</v>
      </c>
      <c r="H62" s="35">
        <v>83.84727000000001</v>
      </c>
      <c r="I62" s="35">
        <v>116.39549000000001</v>
      </c>
      <c r="J62" s="35">
        <v>129.30078</v>
      </c>
      <c r="K62" s="35">
        <v>0</v>
      </c>
      <c r="L62" s="35">
        <v>8.08446</v>
      </c>
      <c r="M62" s="35">
        <v>42.99425</v>
      </c>
      <c r="N62" s="115"/>
      <c r="O62" s="115"/>
    </row>
    <row r="63" spans="3:15" ht="13.5" thickBot="1">
      <c r="C63" s="238" t="s">
        <v>39</v>
      </c>
      <c r="D63" s="239"/>
      <c r="E63" s="35">
        <f t="shared" si="12"/>
        <v>687.48775</v>
      </c>
      <c r="F63" s="35">
        <f t="shared" si="13"/>
        <v>635.68935</v>
      </c>
      <c r="G63" s="35">
        <f t="shared" si="14"/>
        <v>482.52269</v>
      </c>
      <c r="H63" s="35">
        <v>327.98899</v>
      </c>
      <c r="I63" s="35">
        <v>549.17923</v>
      </c>
      <c r="J63" s="35">
        <v>377.75743</v>
      </c>
      <c r="K63" s="35">
        <v>359.49876</v>
      </c>
      <c r="L63" s="35">
        <v>86.51012</v>
      </c>
      <c r="M63" s="35">
        <v>104.76526</v>
      </c>
      <c r="N63" s="115"/>
      <c r="O63" s="115"/>
    </row>
    <row r="64" spans="3:15" ht="13.5" thickBot="1">
      <c r="C64" s="238" t="s">
        <v>40</v>
      </c>
      <c r="D64" s="239"/>
      <c r="E64" s="35">
        <f t="shared" si="12"/>
        <v>1806.06826</v>
      </c>
      <c r="F64" s="35">
        <f t="shared" si="13"/>
        <v>1549.3278599999999</v>
      </c>
      <c r="G64" s="35">
        <f t="shared" si="14"/>
        <v>1161.4018800000001</v>
      </c>
      <c r="H64" s="35">
        <v>1268.33749</v>
      </c>
      <c r="I64" s="35">
        <v>1135.23207</v>
      </c>
      <c r="J64" s="35">
        <v>841.24567</v>
      </c>
      <c r="K64" s="35">
        <v>537.73077</v>
      </c>
      <c r="L64" s="35">
        <v>414.09578999999997</v>
      </c>
      <c r="M64" s="35">
        <v>320.15621000000004</v>
      </c>
      <c r="N64" s="115"/>
      <c r="O64" s="115"/>
    </row>
    <row r="65" spans="3:15" ht="13.5" thickBot="1">
      <c r="C65" s="238" t="s">
        <v>41</v>
      </c>
      <c r="D65" s="239"/>
      <c r="E65" s="35">
        <f t="shared" si="12"/>
        <v>219.37924999999998</v>
      </c>
      <c r="F65" s="35">
        <f t="shared" si="13"/>
        <v>239.51938</v>
      </c>
      <c r="G65" s="35">
        <f t="shared" si="14"/>
        <v>194.29170999999997</v>
      </c>
      <c r="H65" s="35">
        <v>169.99367999999998</v>
      </c>
      <c r="I65" s="35">
        <v>190.36132</v>
      </c>
      <c r="J65" s="35">
        <v>103.91794999999999</v>
      </c>
      <c r="K65" s="35">
        <v>49.38557</v>
      </c>
      <c r="L65" s="35">
        <v>49.15806</v>
      </c>
      <c r="M65" s="35">
        <v>90.37375999999999</v>
      </c>
      <c r="N65" s="115"/>
      <c r="O65" s="115"/>
    </row>
    <row r="66" spans="3:15" ht="13.5" thickBot="1">
      <c r="C66" s="238" t="s">
        <v>42</v>
      </c>
      <c r="D66" s="239"/>
      <c r="E66" s="35">
        <f t="shared" si="12"/>
        <v>825.1242199999999</v>
      </c>
      <c r="F66" s="35">
        <f t="shared" si="13"/>
        <v>843.9281000000001</v>
      </c>
      <c r="G66" s="35">
        <f t="shared" si="14"/>
        <v>616.3236</v>
      </c>
      <c r="H66" s="35">
        <v>456.89085</v>
      </c>
      <c r="I66" s="35">
        <v>730.13867</v>
      </c>
      <c r="J66" s="35">
        <v>581.49234</v>
      </c>
      <c r="K66" s="35">
        <v>368.23337</v>
      </c>
      <c r="L66" s="35">
        <v>113.78943</v>
      </c>
      <c r="M66" s="35">
        <v>34.83126</v>
      </c>
      <c r="N66" s="115"/>
      <c r="O66" s="115"/>
    </row>
    <row r="67" spans="3:15" ht="13.5" thickBot="1">
      <c r="C67" s="238" t="s">
        <v>43</v>
      </c>
      <c r="D67" s="239"/>
      <c r="E67" s="35">
        <f t="shared" si="12"/>
        <v>300.76392</v>
      </c>
      <c r="F67" s="35">
        <f t="shared" si="13"/>
        <v>174.38078000000002</v>
      </c>
      <c r="G67" s="35">
        <f t="shared" si="14"/>
        <v>267.40596999999997</v>
      </c>
      <c r="H67" s="35">
        <v>150.34785</v>
      </c>
      <c r="I67" s="35">
        <v>148.76939000000002</v>
      </c>
      <c r="J67" s="35">
        <v>233.01954999999998</v>
      </c>
      <c r="K67" s="35">
        <v>150.41607000000002</v>
      </c>
      <c r="L67" s="35">
        <v>25.61139</v>
      </c>
      <c r="M67" s="35">
        <v>34.38642</v>
      </c>
      <c r="N67" s="115"/>
      <c r="O67" s="115"/>
    </row>
    <row r="68" spans="3:15" ht="13.5" thickBot="1">
      <c r="C68" s="238" t="s">
        <v>44</v>
      </c>
      <c r="D68" s="239"/>
      <c r="E68" s="35">
        <f t="shared" si="12"/>
        <v>75.3794</v>
      </c>
      <c r="F68" s="35">
        <f t="shared" si="13"/>
        <v>116.24013</v>
      </c>
      <c r="G68" s="35">
        <f t="shared" si="14"/>
        <v>92.96481</v>
      </c>
      <c r="H68" s="35">
        <v>25.32882</v>
      </c>
      <c r="I68" s="35">
        <v>85.45358999999999</v>
      </c>
      <c r="J68" s="35">
        <v>79.70694</v>
      </c>
      <c r="K68" s="35">
        <v>50.050580000000004</v>
      </c>
      <c r="L68" s="35">
        <v>30.786540000000002</v>
      </c>
      <c r="M68" s="35">
        <v>13.25787</v>
      </c>
      <c r="N68" s="115"/>
      <c r="O68" s="115"/>
    </row>
    <row r="69" spans="3:15" ht="13.5" thickBot="1">
      <c r="C69" s="238" t="s">
        <v>45</v>
      </c>
      <c r="D69" s="239"/>
      <c r="E69" s="35">
        <f t="shared" si="12"/>
        <v>1228.68025</v>
      </c>
      <c r="F69" s="35">
        <f t="shared" si="13"/>
        <v>1226.21965</v>
      </c>
      <c r="G69" s="35">
        <f t="shared" si="14"/>
        <v>1344.53658</v>
      </c>
      <c r="H69" s="35">
        <v>649.85517</v>
      </c>
      <c r="I69" s="35">
        <v>957.84358</v>
      </c>
      <c r="J69" s="35">
        <v>1151.61885</v>
      </c>
      <c r="K69" s="35">
        <v>578.82508</v>
      </c>
      <c r="L69" s="35">
        <v>268.37607</v>
      </c>
      <c r="M69" s="35">
        <v>192.91773</v>
      </c>
      <c r="N69" s="115"/>
      <c r="O69" s="115"/>
    </row>
    <row r="70" spans="3:15" ht="13.5" thickBot="1">
      <c r="C70" s="238" t="s">
        <v>46</v>
      </c>
      <c r="D70" s="239"/>
      <c r="E70" s="35">
        <f t="shared" si="12"/>
        <v>247.13762000000003</v>
      </c>
      <c r="F70" s="35">
        <f t="shared" si="13"/>
        <v>251.99274000000003</v>
      </c>
      <c r="G70" s="35">
        <f t="shared" si="14"/>
        <v>413.61968</v>
      </c>
      <c r="H70" s="35">
        <v>198.67226000000002</v>
      </c>
      <c r="I70" s="35">
        <v>160.02614000000003</v>
      </c>
      <c r="J70" s="35">
        <v>379.80973</v>
      </c>
      <c r="K70" s="35">
        <v>48.465360000000004</v>
      </c>
      <c r="L70" s="35">
        <v>91.9666</v>
      </c>
      <c r="M70" s="35">
        <v>33.80995</v>
      </c>
      <c r="N70" s="115"/>
      <c r="O70" s="115"/>
    </row>
    <row r="71" spans="5:15" ht="13.5" thickBot="1">
      <c r="E71" s="115"/>
      <c r="F71" s="115"/>
      <c r="G71" s="115"/>
      <c r="H71" s="115"/>
      <c r="I71" s="115"/>
      <c r="J71" s="115"/>
      <c r="K71" s="115"/>
      <c r="L71" s="115"/>
      <c r="M71" s="115"/>
      <c r="N71" s="115"/>
      <c r="O71" s="115"/>
    </row>
    <row r="72" spans="2:15" ht="13.5" thickBot="1">
      <c r="B72" s="93"/>
      <c r="C72" s="295" t="s">
        <v>47</v>
      </c>
      <c r="D72" s="296"/>
      <c r="E72" s="122">
        <f aca="true" t="shared" si="15" ref="E72:M72">SUM(E74:E77)</f>
        <v>32131.33379</v>
      </c>
      <c r="F72" s="122">
        <f t="shared" si="15"/>
        <v>41688.178920000006</v>
      </c>
      <c r="G72" s="122">
        <f t="shared" si="15"/>
        <v>43160.42675</v>
      </c>
      <c r="H72" s="122">
        <f t="shared" si="15"/>
        <v>15362.74393</v>
      </c>
      <c r="I72" s="122">
        <f t="shared" si="15"/>
        <v>26331.51254</v>
      </c>
      <c r="J72" s="122">
        <f t="shared" si="15"/>
        <v>29902.137899999998</v>
      </c>
      <c r="K72" s="122">
        <f t="shared" si="15"/>
        <v>16768.58986</v>
      </c>
      <c r="L72" s="122">
        <f t="shared" si="15"/>
        <v>15356.666379999999</v>
      </c>
      <c r="M72" s="122">
        <f t="shared" si="15"/>
        <v>13258.288849999999</v>
      </c>
      <c r="N72" s="115"/>
      <c r="O72" s="115"/>
    </row>
    <row r="73" spans="5:15" ht="13.5" thickBot="1">
      <c r="E73" s="115"/>
      <c r="F73" s="115"/>
      <c r="G73" s="115"/>
      <c r="H73" s="115"/>
      <c r="I73" s="115"/>
      <c r="J73" s="115"/>
      <c r="K73" s="115"/>
      <c r="L73" s="115"/>
      <c r="M73" s="115"/>
      <c r="N73" s="115"/>
      <c r="O73" s="115"/>
    </row>
    <row r="74" spans="3:15" ht="13.5" thickBot="1">
      <c r="C74" s="238" t="s">
        <v>48</v>
      </c>
      <c r="D74" s="239"/>
      <c r="E74" s="35">
        <f aca="true" t="shared" si="16" ref="E74:G77">H74+K74</f>
        <v>27967.47563</v>
      </c>
      <c r="F74" s="35">
        <f t="shared" si="16"/>
        <v>36106.5328</v>
      </c>
      <c r="G74" s="35">
        <f t="shared" si="16"/>
        <v>37432.68209</v>
      </c>
      <c r="H74" s="35">
        <v>12620.93446</v>
      </c>
      <c r="I74" s="35">
        <v>22412.263600000002</v>
      </c>
      <c r="J74" s="35">
        <v>25629.12377</v>
      </c>
      <c r="K74" s="35">
        <v>15346.54117</v>
      </c>
      <c r="L74" s="35">
        <v>13694.269199999999</v>
      </c>
      <c r="M74" s="35">
        <v>11803.55832</v>
      </c>
      <c r="N74" s="115"/>
      <c r="O74" s="115"/>
    </row>
    <row r="75" spans="3:15" ht="13.5" thickBot="1">
      <c r="C75" s="238" t="s">
        <v>49</v>
      </c>
      <c r="D75" s="239"/>
      <c r="E75" s="35">
        <f t="shared" si="16"/>
        <v>1629.8081899999997</v>
      </c>
      <c r="F75" s="35">
        <f t="shared" si="16"/>
        <v>2279.34208</v>
      </c>
      <c r="G75" s="35">
        <f t="shared" si="16"/>
        <v>2632.81408</v>
      </c>
      <c r="H75" s="35">
        <v>940.8525</v>
      </c>
      <c r="I75" s="35">
        <v>1252.7859099999998</v>
      </c>
      <c r="J75" s="35">
        <v>2029.2315700000001</v>
      </c>
      <c r="K75" s="35">
        <v>688.9556899999999</v>
      </c>
      <c r="L75" s="35">
        <v>1026.55617</v>
      </c>
      <c r="M75" s="35">
        <v>603.58251</v>
      </c>
      <c r="N75" s="115"/>
      <c r="O75" s="115"/>
    </row>
    <row r="76" spans="3:15" ht="13.5" thickBot="1">
      <c r="C76" s="238" t="s">
        <v>50</v>
      </c>
      <c r="D76" s="239"/>
      <c r="E76" s="35">
        <f t="shared" si="16"/>
        <v>748.4747600000001</v>
      </c>
      <c r="F76" s="35">
        <f t="shared" si="16"/>
        <v>1192.34373</v>
      </c>
      <c r="G76" s="35">
        <f t="shared" si="16"/>
        <v>799.86627</v>
      </c>
      <c r="H76" s="35">
        <v>523.24526</v>
      </c>
      <c r="I76" s="35">
        <v>1024.44081</v>
      </c>
      <c r="J76" s="35">
        <v>638.27868</v>
      </c>
      <c r="K76" s="35">
        <v>225.2295</v>
      </c>
      <c r="L76" s="35">
        <v>167.90292000000002</v>
      </c>
      <c r="M76" s="35">
        <v>161.58759</v>
      </c>
      <c r="N76" s="115"/>
      <c r="O76" s="115"/>
    </row>
    <row r="77" spans="3:15" ht="13.5" thickBot="1">
      <c r="C77" s="238" t="s">
        <v>51</v>
      </c>
      <c r="D77" s="239"/>
      <c r="E77" s="35">
        <f t="shared" si="16"/>
        <v>1785.57521</v>
      </c>
      <c r="F77" s="35">
        <f t="shared" si="16"/>
        <v>2109.96031</v>
      </c>
      <c r="G77" s="35">
        <f t="shared" si="16"/>
        <v>2295.0643099999998</v>
      </c>
      <c r="H77" s="35">
        <v>1277.71171</v>
      </c>
      <c r="I77" s="35">
        <v>1642.02222</v>
      </c>
      <c r="J77" s="35">
        <v>1605.50388</v>
      </c>
      <c r="K77" s="35">
        <v>507.8635</v>
      </c>
      <c r="L77" s="35">
        <v>467.93809000000005</v>
      </c>
      <c r="M77" s="35">
        <v>689.56043</v>
      </c>
      <c r="N77" s="115"/>
      <c r="O77" s="115"/>
    </row>
    <row r="78" spans="5:15" ht="13.5" thickBot="1">
      <c r="E78" s="115"/>
      <c r="F78" s="115"/>
      <c r="G78" s="115"/>
      <c r="H78" s="115"/>
      <c r="I78" s="115"/>
      <c r="J78" s="115"/>
      <c r="K78" s="115"/>
      <c r="L78" s="115"/>
      <c r="M78" s="115"/>
      <c r="N78" s="115"/>
      <c r="O78" s="115"/>
    </row>
    <row r="79" spans="2:15" ht="13.5" thickBot="1">
      <c r="B79" s="93"/>
      <c r="C79" s="295" t="s">
        <v>52</v>
      </c>
      <c r="D79" s="296"/>
      <c r="E79" s="122">
        <f aca="true" t="shared" si="17" ref="E79:M79">SUM(E81:E83)</f>
        <v>16291.971850000002</v>
      </c>
      <c r="F79" s="122">
        <f t="shared" si="17"/>
        <v>21202.925219999997</v>
      </c>
      <c r="G79" s="122">
        <f t="shared" si="17"/>
        <v>22922.84003</v>
      </c>
      <c r="H79" s="122">
        <f t="shared" si="17"/>
        <v>10496.4346</v>
      </c>
      <c r="I79" s="122">
        <f t="shared" si="17"/>
        <v>16099.50197</v>
      </c>
      <c r="J79" s="122">
        <f t="shared" si="17"/>
        <v>16490.871209999998</v>
      </c>
      <c r="K79" s="122">
        <f t="shared" si="17"/>
        <v>5795.537249999999</v>
      </c>
      <c r="L79" s="122">
        <f t="shared" si="17"/>
        <v>5103.42325</v>
      </c>
      <c r="M79" s="166">
        <f t="shared" si="17"/>
        <v>6431.96882</v>
      </c>
      <c r="N79" s="115"/>
      <c r="O79" s="115"/>
    </row>
    <row r="80" spans="5:15" ht="13.5" thickBot="1">
      <c r="E80" s="115"/>
      <c r="F80" s="115"/>
      <c r="G80" s="115"/>
      <c r="H80" s="115"/>
      <c r="I80" s="115"/>
      <c r="J80" s="115"/>
      <c r="K80" s="115"/>
      <c r="L80" s="115"/>
      <c r="M80" s="115"/>
      <c r="N80" s="115"/>
      <c r="O80" s="115"/>
    </row>
    <row r="81" spans="3:15" ht="13.5" thickBot="1">
      <c r="C81" s="238" t="s">
        <v>53</v>
      </c>
      <c r="D81" s="239"/>
      <c r="E81" s="35">
        <f aca="true" t="shared" si="18" ref="E81:G83">H81+K81</f>
        <v>6964.3969</v>
      </c>
      <c r="F81" s="35">
        <f t="shared" si="18"/>
        <v>9727.74051</v>
      </c>
      <c r="G81" s="35">
        <f t="shared" si="18"/>
        <v>10653.64203</v>
      </c>
      <c r="H81" s="35">
        <v>4475.5519</v>
      </c>
      <c r="I81" s="35">
        <v>7351.42853</v>
      </c>
      <c r="J81" s="35">
        <v>8682.7183</v>
      </c>
      <c r="K81" s="35">
        <v>2488.845</v>
      </c>
      <c r="L81" s="35">
        <v>2376.31198</v>
      </c>
      <c r="M81" s="35">
        <v>1970.92373</v>
      </c>
      <c r="N81" s="115"/>
      <c r="O81" s="115"/>
    </row>
    <row r="82" spans="3:15" ht="13.5" thickBot="1">
      <c r="C82" s="238" t="s">
        <v>54</v>
      </c>
      <c r="D82" s="239"/>
      <c r="E82" s="35">
        <f t="shared" si="18"/>
        <v>2089.08019</v>
      </c>
      <c r="F82" s="35">
        <f t="shared" si="18"/>
        <v>1401.04176</v>
      </c>
      <c r="G82" s="35">
        <f t="shared" si="18"/>
        <v>1880.86809</v>
      </c>
      <c r="H82" s="35">
        <v>802.00509</v>
      </c>
      <c r="I82" s="35">
        <v>884.07445</v>
      </c>
      <c r="J82" s="35">
        <v>1291.59031</v>
      </c>
      <c r="K82" s="35">
        <v>1287.0751</v>
      </c>
      <c r="L82" s="35">
        <v>516.96731</v>
      </c>
      <c r="M82" s="35">
        <v>589.27778</v>
      </c>
      <c r="N82" s="115"/>
      <c r="O82" s="115"/>
    </row>
    <row r="83" spans="3:15" ht="13.5" thickBot="1">
      <c r="C83" s="238" t="s">
        <v>55</v>
      </c>
      <c r="D83" s="239"/>
      <c r="E83" s="35">
        <f t="shared" si="18"/>
        <v>7238.4947600000005</v>
      </c>
      <c r="F83" s="35">
        <f t="shared" si="18"/>
        <v>10074.14295</v>
      </c>
      <c r="G83" s="35">
        <f t="shared" si="18"/>
        <v>10388.32991</v>
      </c>
      <c r="H83" s="35">
        <v>5218.8776100000005</v>
      </c>
      <c r="I83" s="35">
        <v>7863.99899</v>
      </c>
      <c r="J83" s="35">
        <v>6516.562599999999</v>
      </c>
      <c r="K83" s="35">
        <v>2019.6171499999998</v>
      </c>
      <c r="L83" s="35">
        <v>2210.14396</v>
      </c>
      <c r="M83" s="35">
        <v>3871.76731</v>
      </c>
      <c r="N83" s="115"/>
      <c r="O83" s="115"/>
    </row>
    <row r="84" spans="5:15" ht="13.5" thickBot="1">
      <c r="E84" s="115"/>
      <c r="F84" s="115"/>
      <c r="G84" s="115"/>
      <c r="H84" s="115"/>
      <c r="I84" s="115"/>
      <c r="J84" s="115"/>
      <c r="K84" s="115"/>
      <c r="L84" s="115"/>
      <c r="M84" s="115"/>
      <c r="N84" s="115"/>
      <c r="O84" s="115"/>
    </row>
    <row r="85" spans="2:15" ht="13.5" thickBot="1">
      <c r="B85" s="93"/>
      <c r="C85" s="295" t="s">
        <v>56</v>
      </c>
      <c r="D85" s="296"/>
      <c r="E85" s="122">
        <f aca="true" t="shared" si="19" ref="E85:M85">SUM(E87:E88)</f>
        <v>1975.76488</v>
      </c>
      <c r="F85" s="122">
        <f t="shared" si="19"/>
        <v>3493.59735</v>
      </c>
      <c r="G85" s="122">
        <f t="shared" si="19"/>
        <v>3196.90699</v>
      </c>
      <c r="H85" s="122">
        <f t="shared" si="19"/>
        <v>1460.17452</v>
      </c>
      <c r="I85" s="122">
        <f t="shared" si="19"/>
        <v>2703.3974</v>
      </c>
      <c r="J85" s="122">
        <f t="shared" si="19"/>
        <v>2684.00969</v>
      </c>
      <c r="K85" s="122">
        <f t="shared" si="19"/>
        <v>515.59036</v>
      </c>
      <c r="L85" s="122">
        <f t="shared" si="19"/>
        <v>790.19995</v>
      </c>
      <c r="M85" s="122">
        <f t="shared" si="19"/>
        <v>512.8973000000001</v>
      </c>
      <c r="N85" s="115"/>
      <c r="O85" s="115"/>
    </row>
    <row r="86" spans="5:15" ht="13.5" thickBot="1">
      <c r="E86" s="115"/>
      <c r="F86" s="115"/>
      <c r="G86" s="115"/>
      <c r="H86" s="115"/>
      <c r="I86" s="115"/>
      <c r="J86" s="115"/>
      <c r="K86" s="115"/>
      <c r="L86" s="115"/>
      <c r="M86" s="115"/>
      <c r="N86" s="115"/>
      <c r="O86" s="115"/>
    </row>
    <row r="87" spans="3:15" ht="13.5" thickBot="1">
      <c r="C87" s="238" t="s">
        <v>57</v>
      </c>
      <c r="D87" s="239"/>
      <c r="E87" s="35">
        <f aca="true" t="shared" si="20" ref="E87:G88">H87+K87</f>
        <v>1544.66023</v>
      </c>
      <c r="F87" s="35">
        <f t="shared" si="20"/>
        <v>2721.04762</v>
      </c>
      <c r="G87" s="35">
        <f t="shared" si="20"/>
        <v>2387.62408</v>
      </c>
      <c r="H87" s="35">
        <v>1128.63329</v>
      </c>
      <c r="I87" s="35">
        <v>1970.03018</v>
      </c>
      <c r="J87" s="35">
        <v>1977.6743700000002</v>
      </c>
      <c r="K87" s="35">
        <v>416.02694</v>
      </c>
      <c r="L87" s="35">
        <v>751.01744</v>
      </c>
      <c r="M87" s="35">
        <v>409.94971000000004</v>
      </c>
      <c r="N87" s="115"/>
      <c r="O87" s="115"/>
    </row>
    <row r="88" spans="3:15" ht="13.5" thickBot="1">
      <c r="C88" s="238" t="s">
        <v>58</v>
      </c>
      <c r="D88" s="239"/>
      <c r="E88" s="35">
        <f t="shared" si="20"/>
        <v>431.10465</v>
      </c>
      <c r="F88" s="35">
        <f t="shared" si="20"/>
        <v>772.54973</v>
      </c>
      <c r="G88" s="35">
        <f t="shared" si="20"/>
        <v>809.2829099999999</v>
      </c>
      <c r="H88" s="35">
        <v>331.54123</v>
      </c>
      <c r="I88" s="35">
        <v>733.36722</v>
      </c>
      <c r="J88" s="35">
        <v>706.3353199999999</v>
      </c>
      <c r="K88" s="35">
        <v>99.56342</v>
      </c>
      <c r="L88" s="35">
        <v>39.18251</v>
      </c>
      <c r="M88" s="35">
        <v>102.94758999999999</v>
      </c>
      <c r="N88" s="115"/>
      <c r="O88" s="115"/>
    </row>
    <row r="89" spans="5:15" ht="13.5" thickBot="1">
      <c r="E89" s="115"/>
      <c r="F89" s="115"/>
      <c r="G89" s="115"/>
      <c r="H89" s="115"/>
      <c r="I89" s="115"/>
      <c r="J89" s="115"/>
      <c r="K89" s="115"/>
      <c r="L89" s="115"/>
      <c r="M89" s="115"/>
      <c r="N89" s="115"/>
      <c r="O89" s="115"/>
    </row>
    <row r="90" spans="2:15" ht="13.5" thickBot="1">
      <c r="B90" s="93"/>
      <c r="C90" s="295" t="s">
        <v>59</v>
      </c>
      <c r="D90" s="296"/>
      <c r="E90" s="122">
        <f aca="true" t="shared" si="21" ref="E90:M90">SUM(E92:E95)</f>
        <v>12307.7736</v>
      </c>
      <c r="F90" s="122">
        <f t="shared" si="21"/>
        <v>11018.40973</v>
      </c>
      <c r="G90" s="122">
        <f t="shared" si="21"/>
        <v>11171.375250000001</v>
      </c>
      <c r="H90" s="122">
        <f t="shared" si="21"/>
        <v>4950.107429999999</v>
      </c>
      <c r="I90" s="122">
        <f t="shared" si="21"/>
        <v>7247.49221</v>
      </c>
      <c r="J90" s="122">
        <f t="shared" si="21"/>
        <v>6408.95287</v>
      </c>
      <c r="K90" s="122">
        <f t="shared" si="21"/>
        <v>7357.66617</v>
      </c>
      <c r="L90" s="122">
        <f t="shared" si="21"/>
        <v>3770.91752</v>
      </c>
      <c r="M90" s="122">
        <f t="shared" si="21"/>
        <v>4762.42238</v>
      </c>
      <c r="N90" s="115"/>
      <c r="O90" s="115"/>
    </row>
    <row r="91" spans="5:15" ht="13.5" thickBot="1">
      <c r="E91" s="115"/>
      <c r="F91" s="115"/>
      <c r="G91" s="115"/>
      <c r="H91" s="115"/>
      <c r="I91" s="115"/>
      <c r="J91" s="115"/>
      <c r="K91" s="115"/>
      <c r="L91" s="115"/>
      <c r="M91" s="115"/>
      <c r="N91" s="115"/>
      <c r="O91" s="115"/>
    </row>
    <row r="92" spans="3:15" ht="13.5" thickBot="1">
      <c r="C92" s="238" t="s">
        <v>60</v>
      </c>
      <c r="D92" s="239"/>
      <c r="E92" s="35">
        <f aca="true" t="shared" si="22" ref="E92:G95">H92+K92</f>
        <v>7005.144319999999</v>
      </c>
      <c r="F92" s="35">
        <f t="shared" si="22"/>
        <v>5320.44294</v>
      </c>
      <c r="G92" s="35">
        <f t="shared" si="22"/>
        <v>5888.152760000001</v>
      </c>
      <c r="H92" s="35">
        <v>2543.5854</v>
      </c>
      <c r="I92" s="35">
        <v>3678.95712</v>
      </c>
      <c r="J92" s="35">
        <v>3169.0247000000004</v>
      </c>
      <c r="K92" s="35">
        <v>4461.5589199999995</v>
      </c>
      <c r="L92" s="35">
        <v>1641.48582</v>
      </c>
      <c r="M92" s="35">
        <v>2719.12806</v>
      </c>
      <c r="N92" s="115"/>
      <c r="O92" s="115"/>
    </row>
    <row r="93" spans="3:15" ht="13.5" thickBot="1">
      <c r="C93" s="238" t="s">
        <v>61</v>
      </c>
      <c r="D93" s="239"/>
      <c r="E93" s="35">
        <f t="shared" si="22"/>
        <v>1918.0550700000001</v>
      </c>
      <c r="F93" s="35">
        <f t="shared" si="22"/>
        <v>1281.21389</v>
      </c>
      <c r="G93" s="35">
        <f t="shared" si="22"/>
        <v>1222.0481300000001</v>
      </c>
      <c r="H93" s="35">
        <v>379.06625</v>
      </c>
      <c r="I93" s="35">
        <v>609.9878</v>
      </c>
      <c r="J93" s="35">
        <v>693.77199</v>
      </c>
      <c r="K93" s="35">
        <v>1538.98882</v>
      </c>
      <c r="L93" s="35">
        <v>671.22609</v>
      </c>
      <c r="M93" s="35">
        <v>528.27614</v>
      </c>
      <c r="N93" s="115"/>
      <c r="O93" s="115"/>
    </row>
    <row r="94" spans="3:15" ht="13.5" thickBot="1">
      <c r="C94" s="238" t="s">
        <v>62</v>
      </c>
      <c r="D94" s="239"/>
      <c r="E94" s="35">
        <f t="shared" si="22"/>
        <v>645.67682</v>
      </c>
      <c r="F94" s="35">
        <f t="shared" si="22"/>
        <v>1178.30389</v>
      </c>
      <c r="G94" s="35">
        <f t="shared" si="22"/>
        <v>790.42516</v>
      </c>
      <c r="H94" s="35">
        <v>420.4819</v>
      </c>
      <c r="I94" s="35">
        <v>999.42777</v>
      </c>
      <c r="J94" s="35">
        <v>706.27517</v>
      </c>
      <c r="K94" s="35">
        <v>225.19492000000002</v>
      </c>
      <c r="L94" s="35">
        <v>178.87612</v>
      </c>
      <c r="M94" s="35">
        <v>84.14999</v>
      </c>
      <c r="N94" s="115"/>
      <c r="O94" s="115"/>
    </row>
    <row r="95" spans="3:15" ht="13.5" thickBot="1">
      <c r="C95" s="238" t="s">
        <v>63</v>
      </c>
      <c r="D95" s="239"/>
      <c r="E95" s="35">
        <f t="shared" si="22"/>
        <v>2738.89739</v>
      </c>
      <c r="F95" s="35">
        <f t="shared" si="22"/>
        <v>3238.4490100000003</v>
      </c>
      <c r="G95" s="35">
        <f t="shared" si="22"/>
        <v>3270.7492</v>
      </c>
      <c r="H95" s="35">
        <v>1606.9738799999998</v>
      </c>
      <c r="I95" s="35">
        <v>1959.11952</v>
      </c>
      <c r="J95" s="35">
        <v>1839.88101</v>
      </c>
      <c r="K95" s="35">
        <v>1131.92351</v>
      </c>
      <c r="L95" s="35">
        <v>1279.32949</v>
      </c>
      <c r="M95" s="35">
        <v>1430.86819</v>
      </c>
      <c r="N95" s="115"/>
      <c r="O95" s="115"/>
    </row>
    <row r="96" spans="5:15" ht="13.5" thickBot="1">
      <c r="E96" s="115"/>
      <c r="F96" s="115"/>
      <c r="G96" s="115"/>
      <c r="H96" s="115"/>
      <c r="I96" s="115"/>
      <c r="J96" s="115"/>
      <c r="K96" s="115"/>
      <c r="L96" s="115"/>
      <c r="M96" s="115"/>
      <c r="N96" s="115"/>
      <c r="O96" s="115"/>
    </row>
    <row r="97" spans="2:15" ht="13.5" thickBot="1">
      <c r="B97" s="93"/>
      <c r="C97" s="295" t="s">
        <v>64</v>
      </c>
      <c r="D97" s="296"/>
      <c r="E97" s="122">
        <f>H97+K97</f>
        <v>43335.77767</v>
      </c>
      <c r="F97" s="122">
        <f>I97+L97</f>
        <v>42610.846939999996</v>
      </c>
      <c r="G97" s="122">
        <f>J97+M97</f>
        <v>35952.69604</v>
      </c>
      <c r="H97" s="122">
        <v>15696.76808</v>
      </c>
      <c r="I97" s="122">
        <v>19541.687329999997</v>
      </c>
      <c r="J97" s="122">
        <v>24792.24464</v>
      </c>
      <c r="K97" s="122">
        <v>27639.00959</v>
      </c>
      <c r="L97" s="122">
        <v>23069.15961</v>
      </c>
      <c r="M97" s="122">
        <v>11160.4514</v>
      </c>
      <c r="N97" s="115"/>
      <c r="O97" s="115"/>
    </row>
    <row r="98" spans="5:15" ht="13.5" thickBot="1">
      <c r="E98" s="115"/>
      <c r="F98" s="115"/>
      <c r="G98" s="115"/>
      <c r="H98" s="115"/>
      <c r="I98" s="115"/>
      <c r="J98" s="115"/>
      <c r="K98" s="115"/>
      <c r="L98" s="115"/>
      <c r="M98" s="115"/>
      <c r="N98" s="115"/>
      <c r="O98" s="115"/>
    </row>
    <row r="99" spans="2:15" ht="13.5" thickBot="1">
      <c r="B99" s="93"/>
      <c r="C99" s="295" t="s">
        <v>65</v>
      </c>
      <c r="D99" s="296"/>
      <c r="E99" s="122">
        <f>H99+K99</f>
        <v>4180.16277</v>
      </c>
      <c r="F99" s="122">
        <f>I99+L99</f>
        <v>4397.09095</v>
      </c>
      <c r="G99" s="122">
        <f>J99+M99</f>
        <v>4624.62295</v>
      </c>
      <c r="H99" s="122">
        <v>2545.0151299999998</v>
      </c>
      <c r="I99" s="122">
        <v>3240.70007</v>
      </c>
      <c r="J99" s="122">
        <v>3036.7799</v>
      </c>
      <c r="K99" s="122">
        <v>1635.14764</v>
      </c>
      <c r="L99" s="122">
        <v>1156.39088</v>
      </c>
      <c r="M99" s="122">
        <v>1587.84305</v>
      </c>
      <c r="N99" s="115"/>
      <c r="O99" s="115"/>
    </row>
    <row r="100" spans="5:15" ht="13.5" thickBot="1">
      <c r="E100" s="115"/>
      <c r="F100" s="115"/>
      <c r="G100" s="115"/>
      <c r="H100" s="115"/>
      <c r="I100" s="115"/>
      <c r="J100" s="115"/>
      <c r="K100" s="115"/>
      <c r="L100" s="115"/>
      <c r="M100" s="115"/>
      <c r="N100" s="115"/>
      <c r="O100" s="115"/>
    </row>
    <row r="101" spans="2:15" ht="13.5" thickBot="1">
      <c r="B101" s="93"/>
      <c r="C101" s="295" t="s">
        <v>66</v>
      </c>
      <c r="D101" s="296"/>
      <c r="E101" s="122">
        <f>H101+K101</f>
        <v>2306.17069</v>
      </c>
      <c r="F101" s="122">
        <f>I101+L101</f>
        <v>1152.49988</v>
      </c>
      <c r="G101" s="122">
        <f>J101+M101</f>
        <v>1728.2477000000001</v>
      </c>
      <c r="H101" s="122">
        <v>732.17449</v>
      </c>
      <c r="I101" s="122">
        <v>897.83477</v>
      </c>
      <c r="J101" s="122">
        <v>970.12714</v>
      </c>
      <c r="K101" s="122">
        <v>1573.9962</v>
      </c>
      <c r="L101" s="122">
        <v>254.66511</v>
      </c>
      <c r="M101" s="166">
        <v>758.1205600000001</v>
      </c>
      <c r="N101" s="115"/>
      <c r="O101" s="115"/>
    </row>
    <row r="102" spans="5:15" ht="13.5" thickBot="1">
      <c r="E102" s="115"/>
      <c r="F102" s="115"/>
      <c r="G102" s="115"/>
      <c r="H102" s="115"/>
      <c r="I102" s="115"/>
      <c r="J102" s="115"/>
      <c r="K102" s="115"/>
      <c r="L102" s="115"/>
      <c r="M102" s="115"/>
      <c r="N102" s="115"/>
      <c r="O102" s="115"/>
    </row>
    <row r="103" spans="2:15" ht="13.5" thickBot="1">
      <c r="B103" s="93"/>
      <c r="C103" s="295" t="s">
        <v>67</v>
      </c>
      <c r="D103" s="296"/>
      <c r="E103" s="122">
        <f aca="true" t="shared" si="23" ref="E103:M103">SUM(E105:E107)</f>
        <v>8123.88685</v>
      </c>
      <c r="F103" s="122">
        <f t="shared" si="23"/>
        <v>10741.36503</v>
      </c>
      <c r="G103" s="122">
        <f t="shared" si="23"/>
        <v>8504.757160000001</v>
      </c>
      <c r="H103" s="122">
        <f t="shared" si="23"/>
        <v>3210.25507</v>
      </c>
      <c r="I103" s="122">
        <f t="shared" si="23"/>
        <v>5068.18367</v>
      </c>
      <c r="J103" s="122">
        <f t="shared" si="23"/>
        <v>4896.11712</v>
      </c>
      <c r="K103" s="122">
        <f t="shared" si="23"/>
        <v>4913.63178</v>
      </c>
      <c r="L103" s="122">
        <f t="shared" si="23"/>
        <v>5673.1813600000005</v>
      </c>
      <c r="M103" s="122">
        <f t="shared" si="23"/>
        <v>3608.6400399999998</v>
      </c>
      <c r="N103" s="115"/>
      <c r="O103" s="115"/>
    </row>
    <row r="104" spans="5:15" ht="13.5" thickBot="1">
      <c r="E104" s="115"/>
      <c r="F104" s="115"/>
      <c r="G104" s="115"/>
      <c r="H104" s="115"/>
      <c r="I104" s="115"/>
      <c r="J104" s="115"/>
      <c r="K104" s="115"/>
      <c r="L104" s="115"/>
      <c r="M104" s="115"/>
      <c r="N104" s="115"/>
      <c r="O104" s="115"/>
    </row>
    <row r="105" spans="3:15" ht="13.5" thickBot="1">
      <c r="C105" s="238" t="s">
        <v>68</v>
      </c>
      <c r="D105" s="239"/>
      <c r="E105" s="35">
        <f aca="true" t="shared" si="24" ref="E105:G107">H105+K105</f>
        <v>926.70111</v>
      </c>
      <c r="F105" s="35">
        <f t="shared" si="24"/>
        <v>792.67729</v>
      </c>
      <c r="G105" s="35">
        <f t="shared" si="24"/>
        <v>731.03414</v>
      </c>
      <c r="H105" s="35">
        <v>458.99108</v>
      </c>
      <c r="I105" s="35">
        <v>586.29733</v>
      </c>
      <c r="J105" s="35">
        <v>474.9105</v>
      </c>
      <c r="K105" s="35">
        <v>467.71003</v>
      </c>
      <c r="L105" s="35">
        <v>206.37995999999998</v>
      </c>
      <c r="M105" s="35">
        <v>256.12364</v>
      </c>
      <c r="N105" s="115"/>
      <c r="O105" s="115"/>
    </row>
    <row r="106" spans="3:15" ht="13.5" thickBot="1">
      <c r="C106" s="238" t="s">
        <v>69</v>
      </c>
      <c r="D106" s="239"/>
      <c r="E106" s="35">
        <f t="shared" si="24"/>
        <v>1991.24658</v>
      </c>
      <c r="F106" s="35">
        <f t="shared" si="24"/>
        <v>2538.9949100000003</v>
      </c>
      <c r="G106" s="35">
        <v>1977.2529399999999</v>
      </c>
      <c r="H106" s="35">
        <v>918.02973</v>
      </c>
      <c r="I106" s="35">
        <v>1412.1176200000002</v>
      </c>
      <c r="J106" s="35">
        <v>1219.88237</v>
      </c>
      <c r="K106" s="35">
        <v>1073.21685</v>
      </c>
      <c r="L106" s="35">
        <v>1126.8772900000001</v>
      </c>
      <c r="M106" s="35">
        <v>757.3705699999999</v>
      </c>
      <c r="N106" s="115"/>
      <c r="O106" s="115"/>
    </row>
    <row r="107" spans="3:15" ht="13.5" thickBot="1">
      <c r="C107" s="238" t="s">
        <v>70</v>
      </c>
      <c r="D107" s="239"/>
      <c r="E107" s="35">
        <f t="shared" si="24"/>
        <v>5205.93916</v>
      </c>
      <c r="F107" s="35">
        <f t="shared" si="24"/>
        <v>7409.69283</v>
      </c>
      <c r="G107" s="35">
        <v>5796.47008</v>
      </c>
      <c r="H107" s="35">
        <v>1833.23426</v>
      </c>
      <c r="I107" s="35">
        <v>3069.76872</v>
      </c>
      <c r="J107" s="35">
        <v>3201.32425</v>
      </c>
      <c r="K107" s="35">
        <v>3372.7048999999997</v>
      </c>
      <c r="L107" s="35">
        <v>4339.92411</v>
      </c>
      <c r="M107" s="35">
        <v>2595.14583</v>
      </c>
      <c r="N107" s="115"/>
      <c r="O107" s="115"/>
    </row>
    <row r="108" spans="5:15" ht="13.5" thickBot="1">
      <c r="E108" s="115"/>
      <c r="F108" s="115"/>
      <c r="G108" s="115"/>
      <c r="H108" s="115"/>
      <c r="I108" s="115"/>
      <c r="J108" s="115"/>
      <c r="K108" s="115"/>
      <c r="L108" s="115"/>
      <c r="M108" s="115"/>
      <c r="N108" s="115"/>
      <c r="O108" s="115"/>
    </row>
    <row r="109" spans="2:15" ht="13.5" thickBot="1">
      <c r="B109" s="93"/>
      <c r="C109" s="295" t="s">
        <v>71</v>
      </c>
      <c r="D109" s="296"/>
      <c r="E109" s="122">
        <f>H109+K109</f>
        <v>862.49527</v>
      </c>
      <c r="F109" s="122">
        <f>I109+L109</f>
        <v>587.4612699999999</v>
      </c>
      <c r="G109" s="122">
        <f>J109+M109</f>
        <v>366.92075</v>
      </c>
      <c r="H109" s="122">
        <v>345.23586</v>
      </c>
      <c r="I109" s="122">
        <v>527.2926199999999</v>
      </c>
      <c r="J109" s="122">
        <v>332.01407</v>
      </c>
      <c r="K109" s="122">
        <v>517.25941</v>
      </c>
      <c r="L109" s="122">
        <v>60.16865</v>
      </c>
      <c r="M109" s="122">
        <v>34.90668</v>
      </c>
      <c r="N109" s="115"/>
      <c r="O109" s="115"/>
    </row>
    <row r="110" spans="5:15" ht="13.5" thickBot="1">
      <c r="E110" s="115"/>
      <c r="F110" s="115"/>
      <c r="G110" s="115"/>
      <c r="H110" s="115"/>
      <c r="I110" s="115"/>
      <c r="J110" s="115"/>
      <c r="K110" s="115"/>
      <c r="L110" s="115"/>
      <c r="M110" s="115"/>
      <c r="N110" s="115"/>
      <c r="O110" s="115"/>
    </row>
    <row r="111" spans="3:15" ht="13.5" thickBot="1">
      <c r="C111" s="238" t="s">
        <v>72</v>
      </c>
      <c r="D111" s="239"/>
      <c r="E111" s="35">
        <f aca="true" t="shared" si="25" ref="E111:G112">H111+K111</f>
        <v>87.19578</v>
      </c>
      <c r="F111" s="35">
        <f t="shared" si="25"/>
        <v>127.55906</v>
      </c>
      <c r="G111" s="35">
        <f t="shared" si="25"/>
        <v>27.73041</v>
      </c>
      <c r="H111" s="35">
        <v>81.59962</v>
      </c>
      <c r="I111" s="35">
        <v>110.1975</v>
      </c>
      <c r="J111" s="35">
        <v>26.75164</v>
      </c>
      <c r="K111" s="35">
        <v>5.59616</v>
      </c>
      <c r="L111" s="35">
        <v>17.36156</v>
      </c>
      <c r="M111" s="35">
        <v>0.97877</v>
      </c>
      <c r="N111" s="115"/>
      <c r="O111" s="115"/>
    </row>
    <row r="112" spans="3:15" ht="13.5" thickBot="1">
      <c r="C112" s="238" t="s">
        <v>73</v>
      </c>
      <c r="D112" s="239"/>
      <c r="E112" s="35">
        <f t="shared" si="25"/>
        <v>140.29081</v>
      </c>
      <c r="F112" s="35">
        <f t="shared" si="25"/>
        <v>70.81545</v>
      </c>
      <c r="G112" s="35">
        <f t="shared" si="25"/>
        <v>57.917590000000004</v>
      </c>
      <c r="H112" s="35">
        <v>140.29081</v>
      </c>
      <c r="I112" s="35">
        <v>70.81545</v>
      </c>
      <c r="J112" s="35">
        <v>33.155370000000005</v>
      </c>
      <c r="K112" s="35">
        <v>0</v>
      </c>
      <c r="L112" s="35">
        <v>0</v>
      </c>
      <c r="M112" s="35">
        <v>24.762220000000003</v>
      </c>
      <c r="N112" s="115"/>
      <c r="O112" s="115"/>
    </row>
    <row r="113" ht="13.5" thickBot="1">
      <c r="N113" s="115"/>
    </row>
    <row r="114" ht="13.5" thickBot="1">
      <c r="C114" s="139" t="s">
        <v>126</v>
      </c>
    </row>
  </sheetData>
  <sheetProtection/>
  <mergeCells count="67">
    <mergeCell ref="E16:M17"/>
    <mergeCell ref="E18:G19"/>
    <mergeCell ref="H18:J19"/>
    <mergeCell ref="K18:M19"/>
    <mergeCell ref="C26:D26"/>
    <mergeCell ref="C27:D27"/>
    <mergeCell ref="C22:D22"/>
    <mergeCell ref="C24:D24"/>
    <mergeCell ref="C28:D28"/>
    <mergeCell ref="C29:D29"/>
    <mergeCell ref="C30:D30"/>
    <mergeCell ref="C54:D54"/>
    <mergeCell ref="C43:D43"/>
    <mergeCell ref="C45:D45"/>
    <mergeCell ref="C48:D48"/>
    <mergeCell ref="C33:D33"/>
    <mergeCell ref="C47:D47"/>
    <mergeCell ref="C31:D31"/>
    <mergeCell ref="C32:D32"/>
    <mergeCell ref="C37:D37"/>
    <mergeCell ref="C38:D38"/>
    <mergeCell ref="C39:D39"/>
    <mergeCell ref="C41:D41"/>
    <mergeCell ref="C62:D62"/>
    <mergeCell ref="C35:D35"/>
    <mergeCell ref="C63:D63"/>
    <mergeCell ref="C64:D64"/>
    <mergeCell ref="C65:D65"/>
    <mergeCell ref="C55:D55"/>
    <mergeCell ref="C56:D56"/>
    <mergeCell ref="C57:D57"/>
    <mergeCell ref="C66:D66"/>
    <mergeCell ref="C67:D67"/>
    <mergeCell ref="C68:D68"/>
    <mergeCell ref="C69:D69"/>
    <mergeCell ref="C83:D83"/>
    <mergeCell ref="C85:D85"/>
    <mergeCell ref="C112:D112"/>
    <mergeCell ref="C50:D50"/>
    <mergeCell ref="C52:D52"/>
    <mergeCell ref="C58:D58"/>
    <mergeCell ref="C60:D60"/>
    <mergeCell ref="C70:D70"/>
    <mergeCell ref="C106:D106"/>
    <mergeCell ref="C92:D92"/>
    <mergeCell ref="C93:D93"/>
    <mergeCell ref="C94:D94"/>
    <mergeCell ref="C90:D90"/>
    <mergeCell ref="C74:D74"/>
    <mergeCell ref="C75:D75"/>
    <mergeCell ref="C72:D72"/>
    <mergeCell ref="C76:D76"/>
    <mergeCell ref="C81:D81"/>
    <mergeCell ref="C77:D77"/>
    <mergeCell ref="C79:D79"/>
    <mergeCell ref="C82:D82"/>
    <mergeCell ref="C87:D87"/>
    <mergeCell ref="C111:D111"/>
    <mergeCell ref="C107:D107"/>
    <mergeCell ref="C109:D109"/>
    <mergeCell ref="C105:D105"/>
    <mergeCell ref="C88:D88"/>
    <mergeCell ref="C101:D101"/>
    <mergeCell ref="C103:D103"/>
    <mergeCell ref="C99:D99"/>
    <mergeCell ref="C95:D95"/>
    <mergeCell ref="C97:D9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tabColor theme="6"/>
  </sheetPr>
  <dimension ref="A16:Q113"/>
  <sheetViews>
    <sheetView zoomScalePageLayoutView="0" workbookViewId="0" topLeftCell="A1">
      <selection activeCell="A1" sqref="A1"/>
    </sheetView>
  </sheetViews>
  <sheetFormatPr defaultColWidth="11.421875" defaultRowHeight="12.75"/>
  <cols>
    <col min="1" max="16384" width="11.421875" style="31" customWidth="1"/>
  </cols>
  <sheetData>
    <row r="16" spans="1:15" ht="13.5" thickBot="1">
      <c r="A16" s="194"/>
      <c r="E16" s="39"/>
      <c r="F16" s="39"/>
      <c r="G16" s="39"/>
      <c r="H16" s="39"/>
      <c r="I16" s="39"/>
      <c r="J16" s="39"/>
      <c r="K16" s="39"/>
      <c r="L16" s="39"/>
      <c r="M16" s="39"/>
      <c r="N16" s="39"/>
      <c r="O16" s="39"/>
    </row>
    <row r="17" spans="1:16" ht="13.5" customHeight="1" thickBot="1">
      <c r="A17" s="95"/>
      <c r="C17" s="10"/>
      <c r="D17" s="10"/>
      <c r="E17" s="311" t="s">
        <v>182</v>
      </c>
      <c r="F17" s="312"/>
      <c r="G17" s="312"/>
      <c r="H17" s="312"/>
      <c r="I17" s="312"/>
      <c r="J17" s="312"/>
      <c r="K17" s="312"/>
      <c r="L17" s="312"/>
      <c r="M17" s="312"/>
      <c r="N17" s="312"/>
      <c r="O17" s="312"/>
      <c r="P17" s="313"/>
    </row>
    <row r="18" spans="3:16" ht="13.5" thickBot="1">
      <c r="C18" s="11"/>
      <c r="D18" s="11"/>
      <c r="E18" s="268"/>
      <c r="F18" s="264"/>
      <c r="G18" s="264"/>
      <c r="H18" s="264"/>
      <c r="I18" s="264"/>
      <c r="J18" s="264"/>
      <c r="K18" s="264"/>
      <c r="L18" s="264"/>
      <c r="M18" s="264"/>
      <c r="N18" s="264"/>
      <c r="O18" s="264"/>
      <c r="P18" s="265"/>
    </row>
    <row r="19" spans="5:16" ht="13.5" customHeight="1" thickBot="1">
      <c r="E19" s="325" t="s">
        <v>10</v>
      </c>
      <c r="F19" s="326"/>
      <c r="G19" s="327"/>
      <c r="H19" s="321" t="s">
        <v>9</v>
      </c>
      <c r="I19" s="322"/>
      <c r="J19" s="322"/>
      <c r="K19" s="322"/>
      <c r="L19" s="322"/>
      <c r="M19" s="323"/>
      <c r="N19" s="314" t="s">
        <v>82</v>
      </c>
      <c r="O19" s="315"/>
      <c r="P19" s="316"/>
    </row>
    <row r="20" spans="5:16" ht="13.5" customHeight="1" thickBot="1">
      <c r="E20" s="328"/>
      <c r="F20" s="329"/>
      <c r="G20" s="330"/>
      <c r="H20" s="320" t="s">
        <v>11</v>
      </c>
      <c r="I20" s="310"/>
      <c r="J20" s="310"/>
      <c r="K20" s="310" t="s">
        <v>81</v>
      </c>
      <c r="L20" s="310"/>
      <c r="M20" s="324"/>
      <c r="N20" s="317"/>
      <c r="O20" s="318"/>
      <c r="P20" s="319"/>
    </row>
    <row r="21" spans="3:16" ht="13.5" thickBot="1">
      <c r="C21" s="10"/>
      <c r="D21" s="10"/>
      <c r="E21" s="74">
        <v>2020</v>
      </c>
      <c r="F21" s="54">
        <v>2021</v>
      </c>
      <c r="G21" s="54">
        <v>2022</v>
      </c>
      <c r="H21" s="54">
        <v>2020</v>
      </c>
      <c r="I21" s="54">
        <v>2021</v>
      </c>
      <c r="J21" s="54">
        <v>2022</v>
      </c>
      <c r="K21" s="54">
        <v>2020</v>
      </c>
      <c r="L21" s="92">
        <v>2021</v>
      </c>
      <c r="M21" s="54">
        <v>2022</v>
      </c>
      <c r="N21" s="54">
        <v>2020</v>
      </c>
      <c r="O21" s="92">
        <v>2021</v>
      </c>
      <c r="P21" s="54">
        <v>2022</v>
      </c>
    </row>
    <row r="22" spans="3:15" ht="13.5" thickBot="1">
      <c r="C22" s="11"/>
      <c r="D22" s="11"/>
      <c r="E22" s="51"/>
      <c r="F22" s="51"/>
      <c r="G22" s="51"/>
      <c r="H22" s="51"/>
      <c r="I22" s="138"/>
      <c r="J22" s="138"/>
      <c r="K22" s="51"/>
      <c r="L22" s="51"/>
      <c r="M22" s="51"/>
      <c r="N22" s="51"/>
      <c r="O22" s="51"/>
    </row>
    <row r="23" spans="3:17" ht="13.5" thickBot="1">
      <c r="C23" s="297" t="s">
        <v>1</v>
      </c>
      <c r="D23" s="298"/>
      <c r="E23" s="89">
        <f>SUM(E25,E36,E42,E44,E46,E51,E53,E61,E73,E80,E86,E91,E98,E100,E102,E104,E110,E112,E113)</f>
        <v>295960.42749</v>
      </c>
      <c r="F23" s="89">
        <f>SUM(F25,F36,F42,F44,F46,F51,F53,F61,F73,F80,F86,F91,F98,F100,F102,F104,F110,F112,F113)</f>
        <v>350313.53228</v>
      </c>
      <c r="G23" s="89">
        <f aca="true" t="shared" si="0" ref="G23:P23">SUM(G25,G36,G42,G44,G46,G51,G53,G61,G73,G80,G86,G91,G98,G100,G102,G104,G110,G112,G113)</f>
        <v>340857.1426</v>
      </c>
      <c r="H23" s="89">
        <f>SUM(H25,H36,H42,H44,H46,H51,H53,H61,H73,H80,H86,H91,H98,H100,H102,H104,H110,H112,H113)</f>
        <v>117217.80635999997</v>
      </c>
      <c r="I23" s="89">
        <f>SUM(I25,I36,I42,I44,I46,I51,I53,I61,I73,I80,I86,I91,I98,I100,I102,I104,I110,I112,I113)</f>
        <v>184710.32152</v>
      </c>
      <c r="J23" s="89">
        <f t="shared" si="0"/>
        <v>199340.04970000006</v>
      </c>
      <c r="K23" s="119">
        <f t="shared" si="0"/>
        <v>178599.99801</v>
      </c>
      <c r="L23" s="119">
        <f t="shared" si="0"/>
        <v>165559.65029000002</v>
      </c>
      <c r="M23" s="119">
        <f t="shared" si="0"/>
        <v>141371.48434999998</v>
      </c>
      <c r="N23" s="119">
        <f>SUM(N25,N36,N42,N44,N46,N51,N53,N61,N73,N80,N86,N91,N98,N100,N102,N104,N110,N112,N113)</f>
        <v>142.62312</v>
      </c>
      <c r="O23" s="119">
        <f>SUM(O25,O36,O42,O44,O46,O51,O53,O61,O73,O80,O86,O91,O98,O100,O102,O104,O110,O112,O113)</f>
        <v>43.56047</v>
      </c>
      <c r="P23" s="119">
        <f t="shared" si="0"/>
        <v>145.60855</v>
      </c>
      <c r="Q23" s="115"/>
    </row>
    <row r="24" spans="3:16" ht="13.5" thickBot="1">
      <c r="C24" s="44"/>
      <c r="D24" s="97"/>
      <c r="E24" s="121"/>
      <c r="F24" s="121"/>
      <c r="G24" s="121"/>
      <c r="H24" s="121"/>
      <c r="I24" s="121"/>
      <c r="J24" s="121"/>
      <c r="K24" s="121"/>
      <c r="L24" s="121"/>
      <c r="M24" s="121"/>
      <c r="N24" s="121"/>
      <c r="O24" s="121"/>
      <c r="P24" s="121"/>
    </row>
    <row r="25" spans="2:16" ht="13.5" thickBot="1">
      <c r="B25" s="110"/>
      <c r="C25" s="299" t="s">
        <v>12</v>
      </c>
      <c r="D25" s="296"/>
      <c r="E25" s="122">
        <f>SUM(H25,K25,N25)</f>
        <v>28745.110599999996</v>
      </c>
      <c r="F25" s="122">
        <f>SUM(I25,L25,O25)</f>
        <v>35951.56199</v>
      </c>
      <c r="G25" s="122">
        <f>SUM(J25,M25,P25)</f>
        <v>41168.19306</v>
      </c>
      <c r="H25" s="122">
        <f>SUM(H27:H34)</f>
        <v>15334.021389999998</v>
      </c>
      <c r="I25" s="122">
        <f>SUM(I27:I34)</f>
        <v>23926.45682</v>
      </c>
      <c r="J25" s="122">
        <f aca="true" t="shared" si="1" ref="J25:P25">SUM(J27:J34)</f>
        <v>26862.42503</v>
      </c>
      <c r="K25" s="122">
        <f t="shared" si="1"/>
        <v>13347.70149</v>
      </c>
      <c r="L25" s="122">
        <f t="shared" si="1"/>
        <v>11995.169740000001</v>
      </c>
      <c r="M25" s="122">
        <f t="shared" si="1"/>
        <v>14301.57463</v>
      </c>
      <c r="N25" s="122">
        <f>SUM(N27:N34)</f>
        <v>63.38772</v>
      </c>
      <c r="O25" s="122">
        <f>SUM(O27:O34)</f>
        <v>29.93543</v>
      </c>
      <c r="P25" s="122">
        <f t="shared" si="1"/>
        <v>4.1934000000000005</v>
      </c>
    </row>
    <row r="26" spans="3:16" ht="13.5" thickBot="1">
      <c r="C26" s="99"/>
      <c r="D26" s="100"/>
      <c r="E26" s="125"/>
      <c r="F26" s="125"/>
      <c r="G26" s="125"/>
      <c r="H26" s="125"/>
      <c r="I26" s="125"/>
      <c r="J26" s="125"/>
      <c r="K26" s="125"/>
      <c r="L26" s="125"/>
      <c r="M26" s="125"/>
      <c r="N26" s="125"/>
      <c r="O26" s="125"/>
      <c r="P26" s="125"/>
    </row>
    <row r="27" spans="3:16" ht="13.5" thickBot="1">
      <c r="C27" s="238" t="s">
        <v>13</v>
      </c>
      <c r="D27" s="239"/>
      <c r="E27" s="35">
        <f aca="true" t="shared" si="2" ref="E27:E34">SUM(H27,K27,N27)</f>
        <v>4777.224980000001</v>
      </c>
      <c r="F27" s="35">
        <f>SUM(I27,L27,O27)</f>
        <v>3949.90614</v>
      </c>
      <c r="G27" s="35">
        <f>SUM(J27,M27,P27)</f>
        <v>3746.25363</v>
      </c>
      <c r="H27" s="35">
        <v>1394.4375</v>
      </c>
      <c r="I27" s="35">
        <v>2844.76373</v>
      </c>
      <c r="J27" s="35">
        <v>2830.6416</v>
      </c>
      <c r="K27" s="35">
        <v>3375.1180600000002</v>
      </c>
      <c r="L27" s="35">
        <v>1101.3076999999998</v>
      </c>
      <c r="M27" s="35">
        <v>915.61203</v>
      </c>
      <c r="N27" s="35">
        <v>7.66942</v>
      </c>
      <c r="O27" s="35">
        <v>3.83471</v>
      </c>
      <c r="P27" s="35">
        <v>0</v>
      </c>
    </row>
    <row r="28" spans="3:16" ht="13.5" thickBot="1">
      <c r="C28" s="238" t="s">
        <v>14</v>
      </c>
      <c r="D28" s="239"/>
      <c r="E28" s="35">
        <f t="shared" si="2"/>
        <v>2452.16063</v>
      </c>
      <c r="F28" s="35">
        <f aca="true" t="shared" si="3" ref="F28:F34">SUM(I28,L28,O28)</f>
        <v>3380.3637799999997</v>
      </c>
      <c r="G28" s="35">
        <f aca="true" t="shared" si="4" ref="G28:G34">SUM(J28,M28,P28)</f>
        <v>3327.20632</v>
      </c>
      <c r="H28" s="35">
        <v>2107.09739</v>
      </c>
      <c r="I28" s="35">
        <v>2712.23771</v>
      </c>
      <c r="J28" s="35">
        <v>2759.3295099999996</v>
      </c>
      <c r="K28" s="35">
        <v>333.79006</v>
      </c>
      <c r="L28" s="35">
        <v>662.9835</v>
      </c>
      <c r="M28" s="35">
        <v>564.37739</v>
      </c>
      <c r="N28" s="35">
        <v>11.27318</v>
      </c>
      <c r="O28" s="35">
        <v>5.14257</v>
      </c>
      <c r="P28" s="35">
        <v>3.49942</v>
      </c>
    </row>
    <row r="29" spans="3:16" ht="13.5" thickBot="1">
      <c r="C29" s="238" t="s">
        <v>15</v>
      </c>
      <c r="D29" s="239"/>
      <c r="E29" s="35">
        <f t="shared" si="2"/>
        <v>2716.0700500000003</v>
      </c>
      <c r="F29" s="35">
        <f t="shared" si="3"/>
        <v>4082.50681</v>
      </c>
      <c r="G29" s="35">
        <f t="shared" si="4"/>
        <v>4259.52459</v>
      </c>
      <c r="H29" s="35">
        <v>1103.45253</v>
      </c>
      <c r="I29" s="35">
        <v>3325.22689</v>
      </c>
      <c r="J29" s="35">
        <v>2584.3772599999998</v>
      </c>
      <c r="K29" s="35">
        <v>1612.61752</v>
      </c>
      <c r="L29" s="35">
        <v>757.2799200000001</v>
      </c>
      <c r="M29" s="35">
        <v>1675.14733</v>
      </c>
      <c r="N29" s="35">
        <v>0</v>
      </c>
      <c r="O29" s="35">
        <v>0</v>
      </c>
      <c r="P29" s="35">
        <v>0</v>
      </c>
    </row>
    <row r="30" spans="3:16" ht="13.5" thickBot="1">
      <c r="C30" s="238" t="s">
        <v>16</v>
      </c>
      <c r="D30" s="239"/>
      <c r="E30" s="35">
        <f t="shared" si="2"/>
        <v>2957.5927899999997</v>
      </c>
      <c r="F30" s="35">
        <f t="shared" si="3"/>
        <v>3108.2122499999996</v>
      </c>
      <c r="G30" s="35">
        <f t="shared" si="4"/>
        <v>4054.6664499999997</v>
      </c>
      <c r="H30" s="35">
        <v>1655.54614</v>
      </c>
      <c r="I30" s="35">
        <v>2311.66101</v>
      </c>
      <c r="J30" s="35">
        <v>2630.25917</v>
      </c>
      <c r="K30" s="35">
        <v>1302.04665</v>
      </c>
      <c r="L30" s="35">
        <v>796.55124</v>
      </c>
      <c r="M30" s="35">
        <v>1424.4072800000001</v>
      </c>
      <c r="N30" s="35">
        <v>0</v>
      </c>
      <c r="O30" s="35">
        <v>0</v>
      </c>
      <c r="P30" s="35">
        <v>0</v>
      </c>
    </row>
    <row r="31" spans="3:16" ht="13.5" thickBot="1">
      <c r="C31" s="238" t="s">
        <v>17</v>
      </c>
      <c r="D31" s="239"/>
      <c r="E31" s="35">
        <f t="shared" si="2"/>
        <v>1547.3380399999999</v>
      </c>
      <c r="F31" s="35">
        <f t="shared" si="3"/>
        <v>2623.7180900000003</v>
      </c>
      <c r="G31" s="35">
        <f t="shared" si="4"/>
        <v>1865.84411</v>
      </c>
      <c r="H31" s="35">
        <v>1299.94843</v>
      </c>
      <c r="I31" s="35">
        <v>1104.64197</v>
      </c>
      <c r="J31" s="35">
        <v>875.1442900000001</v>
      </c>
      <c r="K31" s="35">
        <v>235.58835000000002</v>
      </c>
      <c r="L31" s="35">
        <v>1519.0761200000002</v>
      </c>
      <c r="M31" s="35">
        <v>990.0058399999999</v>
      </c>
      <c r="N31" s="35">
        <v>11.801260000000001</v>
      </c>
      <c r="O31" s="35">
        <v>0</v>
      </c>
      <c r="P31" s="35">
        <v>0.69398</v>
      </c>
    </row>
    <row r="32" spans="3:16" ht="13.5" thickBot="1">
      <c r="C32" s="238" t="s">
        <v>18</v>
      </c>
      <c r="D32" s="239"/>
      <c r="E32" s="35">
        <f t="shared" si="2"/>
        <v>1832.1581999999999</v>
      </c>
      <c r="F32" s="35">
        <f t="shared" si="3"/>
        <v>3075.54455</v>
      </c>
      <c r="G32" s="35">
        <f t="shared" si="4"/>
        <v>1678.98082</v>
      </c>
      <c r="H32" s="35">
        <v>1161.00613</v>
      </c>
      <c r="I32" s="35">
        <v>1287.83877</v>
      </c>
      <c r="J32" s="35">
        <v>1146.54756</v>
      </c>
      <c r="K32" s="35">
        <v>671.15207</v>
      </c>
      <c r="L32" s="35">
        <v>1787.70578</v>
      </c>
      <c r="M32" s="35">
        <v>532.43326</v>
      </c>
      <c r="N32" s="35">
        <v>0</v>
      </c>
      <c r="O32" s="35">
        <v>0</v>
      </c>
      <c r="P32" s="35">
        <v>0</v>
      </c>
    </row>
    <row r="33" spans="3:16" ht="13.5" thickBot="1">
      <c r="C33" s="238" t="s">
        <v>19</v>
      </c>
      <c r="D33" s="239"/>
      <c r="E33" s="35">
        <f t="shared" si="2"/>
        <v>5457.8365300000005</v>
      </c>
      <c r="F33" s="35">
        <f t="shared" si="3"/>
        <v>7246.490699999999</v>
      </c>
      <c r="G33" s="35">
        <f t="shared" si="4"/>
        <v>11398.67699</v>
      </c>
      <c r="H33" s="35">
        <v>3402.82254</v>
      </c>
      <c r="I33" s="35">
        <v>6275.20526</v>
      </c>
      <c r="J33" s="35">
        <v>7854.280769999999</v>
      </c>
      <c r="K33" s="35">
        <v>2055.01399</v>
      </c>
      <c r="L33" s="35">
        <v>971.28544</v>
      </c>
      <c r="M33" s="35">
        <v>3544.39622</v>
      </c>
      <c r="N33" s="35">
        <v>0</v>
      </c>
      <c r="O33" s="35">
        <v>0</v>
      </c>
      <c r="P33" s="35">
        <v>0</v>
      </c>
    </row>
    <row r="34" spans="3:16" ht="13.5" thickBot="1">
      <c r="C34" s="238" t="s">
        <v>20</v>
      </c>
      <c r="D34" s="239"/>
      <c r="E34" s="35">
        <f t="shared" si="2"/>
        <v>7004.72938</v>
      </c>
      <c r="F34" s="35">
        <f t="shared" si="3"/>
        <v>8484.81967</v>
      </c>
      <c r="G34" s="35">
        <f t="shared" si="4"/>
        <v>10837.04015</v>
      </c>
      <c r="H34" s="35">
        <v>3209.71073</v>
      </c>
      <c r="I34" s="35">
        <v>4064.88148</v>
      </c>
      <c r="J34" s="35">
        <v>6181.84487</v>
      </c>
      <c r="K34" s="35">
        <v>3762.37479</v>
      </c>
      <c r="L34" s="35">
        <v>4398.98004</v>
      </c>
      <c r="M34" s="35">
        <v>4655.19528</v>
      </c>
      <c r="N34" s="35">
        <v>32.643860000000004</v>
      </c>
      <c r="O34" s="35">
        <v>20.95815</v>
      </c>
      <c r="P34" s="35">
        <v>0</v>
      </c>
    </row>
    <row r="35" spans="3:16" ht="13.5" thickBot="1">
      <c r="C35" s="102"/>
      <c r="D35" s="103"/>
      <c r="E35" s="128"/>
      <c r="F35" s="129"/>
      <c r="G35" s="129"/>
      <c r="H35" s="130"/>
      <c r="I35" s="131"/>
      <c r="J35" s="129"/>
      <c r="K35" s="129"/>
      <c r="L35" s="131"/>
      <c r="M35" s="129"/>
      <c r="N35" s="129"/>
      <c r="O35" s="131"/>
      <c r="P35" s="131"/>
    </row>
    <row r="36" spans="2:16" ht="13.5" thickBot="1">
      <c r="B36" s="93"/>
      <c r="C36" s="295" t="s">
        <v>21</v>
      </c>
      <c r="D36" s="296"/>
      <c r="E36" s="122">
        <f>SUM(H36,K36,N36)</f>
        <v>6418.67532</v>
      </c>
      <c r="F36" s="122">
        <f>SUM(I36,L36,O36)</f>
        <v>11127.36168</v>
      </c>
      <c r="G36" s="122">
        <f>SUM(J36,M36,P36)</f>
        <v>12441.619939999999</v>
      </c>
      <c r="H36" s="122">
        <f>SUM(H38:H40)</f>
        <v>2962.92255</v>
      </c>
      <c r="I36" s="122">
        <f>SUM(I38:I40)</f>
        <v>5474.04768</v>
      </c>
      <c r="J36" s="122">
        <f aca="true" t="shared" si="5" ref="J36:P36">SUM(J38:J40)</f>
        <v>6091.422769999999</v>
      </c>
      <c r="K36" s="122">
        <f t="shared" si="5"/>
        <v>3455.7527700000005</v>
      </c>
      <c r="L36" s="122">
        <f t="shared" si="5"/>
        <v>5653.314</v>
      </c>
      <c r="M36" s="122">
        <f t="shared" si="5"/>
        <v>6350.1971699999995</v>
      </c>
      <c r="N36" s="122">
        <f>SUM(N38:N40)</f>
        <v>0</v>
      </c>
      <c r="O36" s="122">
        <f>SUM(O38:O40)</f>
        <v>0</v>
      </c>
      <c r="P36" s="122">
        <f t="shared" si="5"/>
        <v>0</v>
      </c>
    </row>
    <row r="37" spans="3:16" ht="13.5" thickBot="1">
      <c r="C37" s="102"/>
      <c r="D37" s="103"/>
      <c r="E37" s="129"/>
      <c r="F37" s="132"/>
      <c r="G37" s="132"/>
      <c r="H37" s="132"/>
      <c r="I37" s="132"/>
      <c r="J37" s="132"/>
      <c r="K37" s="132"/>
      <c r="L37" s="133"/>
      <c r="M37" s="132"/>
      <c r="N37" s="132"/>
      <c r="O37" s="133"/>
      <c r="P37" s="133"/>
    </row>
    <row r="38" spans="3:16" ht="13.5" thickBot="1">
      <c r="C38" s="238" t="s">
        <v>22</v>
      </c>
      <c r="D38" s="239"/>
      <c r="E38" s="35">
        <f aca="true" t="shared" si="6" ref="E38:G40">SUM(H38,K38,N38)</f>
        <v>772.3772200000001</v>
      </c>
      <c r="F38" s="35">
        <f t="shared" si="6"/>
        <v>1091.53659</v>
      </c>
      <c r="G38" s="35">
        <f t="shared" si="6"/>
        <v>1382.39687</v>
      </c>
      <c r="H38" s="35">
        <v>265.14227</v>
      </c>
      <c r="I38" s="35">
        <v>549.58309</v>
      </c>
      <c r="J38" s="35">
        <v>291.81481</v>
      </c>
      <c r="K38" s="35">
        <v>507.23495</v>
      </c>
      <c r="L38" s="35">
        <v>541.9535</v>
      </c>
      <c r="M38" s="35">
        <v>1090.58206</v>
      </c>
      <c r="N38" s="35">
        <v>0</v>
      </c>
      <c r="O38" s="35">
        <v>0</v>
      </c>
      <c r="P38" s="35">
        <v>0</v>
      </c>
    </row>
    <row r="39" spans="3:16" ht="13.5" thickBot="1">
      <c r="C39" s="238" t="s">
        <v>23</v>
      </c>
      <c r="D39" s="239"/>
      <c r="E39" s="35">
        <f t="shared" si="6"/>
        <v>345.45169</v>
      </c>
      <c r="F39" s="35">
        <f t="shared" si="6"/>
        <v>626.34223</v>
      </c>
      <c r="G39" s="35">
        <f t="shared" si="6"/>
        <v>445.18841</v>
      </c>
      <c r="H39" s="35">
        <v>257.97434</v>
      </c>
      <c r="I39" s="35">
        <v>108.21447</v>
      </c>
      <c r="J39" s="35">
        <v>158.54864999999998</v>
      </c>
      <c r="K39" s="35">
        <v>87.47735</v>
      </c>
      <c r="L39" s="35">
        <v>518.12776</v>
      </c>
      <c r="M39" s="35">
        <v>286.63976</v>
      </c>
      <c r="N39" s="35">
        <v>0</v>
      </c>
      <c r="O39" s="35">
        <v>0</v>
      </c>
      <c r="P39" s="35">
        <v>0</v>
      </c>
    </row>
    <row r="40" spans="3:16" ht="13.5" thickBot="1">
      <c r="C40" s="238" t="s">
        <v>24</v>
      </c>
      <c r="D40" s="239"/>
      <c r="E40" s="35">
        <f t="shared" si="6"/>
        <v>5300.84641</v>
      </c>
      <c r="F40" s="35">
        <f t="shared" si="6"/>
        <v>9409.48286</v>
      </c>
      <c r="G40" s="35">
        <f t="shared" si="6"/>
        <v>10614.03466</v>
      </c>
      <c r="H40" s="35">
        <v>2439.8059399999997</v>
      </c>
      <c r="I40" s="35">
        <v>4816.25012</v>
      </c>
      <c r="J40" s="35">
        <v>5641.05931</v>
      </c>
      <c r="K40" s="35">
        <v>2861.0404700000004</v>
      </c>
      <c r="L40" s="35">
        <v>4593.23274</v>
      </c>
      <c r="M40" s="35">
        <v>4972.97535</v>
      </c>
      <c r="N40" s="35">
        <v>0</v>
      </c>
      <c r="O40" s="35">
        <v>0</v>
      </c>
      <c r="P40" s="35">
        <v>0</v>
      </c>
    </row>
    <row r="41" spans="5:16" ht="13.5" thickBot="1">
      <c r="E41" s="115"/>
      <c r="F41" s="115"/>
      <c r="G41" s="115"/>
      <c r="H41" s="115"/>
      <c r="I41" s="115"/>
      <c r="J41" s="115"/>
      <c r="K41" s="115"/>
      <c r="L41" s="115"/>
      <c r="M41" s="115"/>
      <c r="N41" s="115"/>
      <c r="O41" s="115"/>
      <c r="P41" s="115"/>
    </row>
    <row r="42" spans="2:16" ht="13.5" thickBot="1">
      <c r="B42" s="93"/>
      <c r="C42" s="295" t="s">
        <v>25</v>
      </c>
      <c r="D42" s="296"/>
      <c r="E42" s="122">
        <f>SUM(H42,K42,N42)</f>
        <v>7240.34311</v>
      </c>
      <c r="F42" s="122">
        <f>SUM(I42,L42,O42)</f>
        <v>6341.598320000001</v>
      </c>
      <c r="G42" s="122">
        <f>SUM(J42,M42,P42)</f>
        <v>9206.40607</v>
      </c>
      <c r="H42" s="122">
        <v>2768.39121</v>
      </c>
      <c r="I42" s="122">
        <v>4184.10764</v>
      </c>
      <c r="J42" s="122">
        <v>3327.75335</v>
      </c>
      <c r="K42" s="122">
        <v>4471.9519</v>
      </c>
      <c r="L42" s="122">
        <v>2157.4906800000003</v>
      </c>
      <c r="M42" s="122">
        <v>5878.65272</v>
      </c>
      <c r="N42" s="122">
        <v>0</v>
      </c>
      <c r="O42" s="122">
        <v>0</v>
      </c>
      <c r="P42" s="122">
        <v>0</v>
      </c>
    </row>
    <row r="43" spans="5:16" ht="13.5" thickBot="1">
      <c r="E43" s="115"/>
      <c r="F43" s="115"/>
      <c r="G43" s="115"/>
      <c r="H43" s="115"/>
      <c r="I43" s="115"/>
      <c r="J43" s="115"/>
      <c r="K43" s="115"/>
      <c r="L43" s="115"/>
      <c r="M43" s="115"/>
      <c r="N43" s="115"/>
      <c r="O43" s="115"/>
      <c r="P43" s="115"/>
    </row>
    <row r="44" spans="2:16" ht="13.5" thickBot="1">
      <c r="B44" s="93"/>
      <c r="C44" s="295" t="s">
        <v>26</v>
      </c>
      <c r="D44" s="296"/>
      <c r="E44" s="122">
        <f>SUM(H44,K44,N44)</f>
        <v>4855.34637</v>
      </c>
      <c r="F44" s="122">
        <f>SUM(I44,L44,O44)</f>
        <v>12517.006710000001</v>
      </c>
      <c r="G44" s="122">
        <f>SUM(J44,M44,P44)</f>
        <v>6298.92403</v>
      </c>
      <c r="H44" s="122">
        <v>2184.14288</v>
      </c>
      <c r="I44" s="122">
        <v>3313.7063900000003</v>
      </c>
      <c r="J44" s="122">
        <v>4324.54673</v>
      </c>
      <c r="K44" s="122">
        <v>2671.2034900000003</v>
      </c>
      <c r="L44" s="122">
        <v>9203.30032</v>
      </c>
      <c r="M44" s="122">
        <v>1974.3773</v>
      </c>
      <c r="N44" s="122">
        <v>0</v>
      </c>
      <c r="O44" s="122">
        <v>0</v>
      </c>
      <c r="P44" s="122">
        <v>0</v>
      </c>
    </row>
    <row r="45" spans="5:16" ht="13.5" thickBot="1">
      <c r="E45" s="115"/>
      <c r="F45" s="115"/>
      <c r="G45" s="115"/>
      <c r="H45" s="115"/>
      <c r="I45" s="115"/>
      <c r="J45" s="115"/>
      <c r="K45" s="115"/>
      <c r="L45" s="115"/>
      <c r="M45" s="115"/>
      <c r="N45" s="115"/>
      <c r="O45" s="115"/>
      <c r="P45" s="115"/>
    </row>
    <row r="46" spans="2:16" ht="13.5" thickBot="1">
      <c r="B46" s="93"/>
      <c r="C46" s="295" t="s">
        <v>27</v>
      </c>
      <c r="D46" s="296"/>
      <c r="E46" s="122">
        <f>SUM(H46,K46,N46)</f>
        <v>8496.27635</v>
      </c>
      <c r="F46" s="122">
        <f>SUM(I46,L46,O46)</f>
        <v>12907.889430000001</v>
      </c>
      <c r="G46" s="122">
        <f>SUM(J46,M46,P46)</f>
        <v>17798.30139</v>
      </c>
      <c r="H46" s="122">
        <f>SUM(H48:H49)</f>
        <v>4708.13529</v>
      </c>
      <c r="I46" s="122">
        <f>SUM(I48:I49)</f>
        <v>8549.668590000001</v>
      </c>
      <c r="J46" s="122">
        <f aca="true" t="shared" si="7" ref="J46:P46">SUM(J48:J49)</f>
        <v>9679.4686</v>
      </c>
      <c r="K46" s="122">
        <f t="shared" si="7"/>
        <v>3788.14106</v>
      </c>
      <c r="L46" s="122">
        <f t="shared" si="7"/>
        <v>4358.22084</v>
      </c>
      <c r="M46" s="122">
        <f t="shared" si="7"/>
        <v>8118.83279</v>
      </c>
      <c r="N46" s="122">
        <f>SUM(N48:N49)</f>
        <v>0</v>
      </c>
      <c r="O46" s="122">
        <f>SUM(O48:O49)</f>
        <v>0</v>
      </c>
      <c r="P46" s="122">
        <f t="shared" si="7"/>
        <v>0</v>
      </c>
    </row>
    <row r="47" spans="5:16" ht="13.5" thickBot="1">
      <c r="E47" s="115"/>
      <c r="F47" s="115"/>
      <c r="G47" s="115"/>
      <c r="H47" s="115"/>
      <c r="I47" s="115"/>
      <c r="J47" s="115"/>
      <c r="K47" s="115"/>
      <c r="L47" s="115"/>
      <c r="M47" s="115"/>
      <c r="N47" s="115"/>
      <c r="O47" s="115"/>
      <c r="P47" s="115"/>
    </row>
    <row r="48" spans="3:16" ht="13.5" thickBot="1">
      <c r="C48" s="238" t="s">
        <v>28</v>
      </c>
      <c r="D48" s="239"/>
      <c r="E48" s="35">
        <f aca="true" t="shared" si="8" ref="E48:G49">SUM(H48,K48,N48)</f>
        <v>5062.44356</v>
      </c>
      <c r="F48" s="35">
        <f t="shared" si="8"/>
        <v>8193.8161</v>
      </c>
      <c r="G48" s="35">
        <f t="shared" si="8"/>
        <v>12543.69442</v>
      </c>
      <c r="H48" s="35">
        <v>2611.57329</v>
      </c>
      <c r="I48" s="35">
        <v>5618.815070000001</v>
      </c>
      <c r="J48" s="35">
        <v>6181.023929999999</v>
      </c>
      <c r="K48" s="35">
        <v>2450.87027</v>
      </c>
      <c r="L48" s="35">
        <v>2575.00103</v>
      </c>
      <c r="M48" s="35">
        <v>6362.67049</v>
      </c>
      <c r="N48" s="35">
        <v>0</v>
      </c>
      <c r="O48" s="35">
        <v>0</v>
      </c>
      <c r="P48" s="35">
        <v>0</v>
      </c>
    </row>
    <row r="49" spans="3:16" ht="13.5" thickBot="1">
      <c r="C49" s="238" t="s">
        <v>29</v>
      </c>
      <c r="D49" s="239"/>
      <c r="E49" s="35">
        <f t="shared" si="8"/>
        <v>3433.83279</v>
      </c>
      <c r="F49" s="35">
        <f t="shared" si="8"/>
        <v>4714.07333</v>
      </c>
      <c r="G49" s="35">
        <f t="shared" si="8"/>
        <v>5254.60697</v>
      </c>
      <c r="H49" s="35">
        <v>2096.562</v>
      </c>
      <c r="I49" s="35">
        <v>2930.85352</v>
      </c>
      <c r="J49" s="35">
        <v>3498.44467</v>
      </c>
      <c r="K49" s="35">
        <v>1337.27079</v>
      </c>
      <c r="L49" s="35">
        <v>1783.21981</v>
      </c>
      <c r="M49" s="35">
        <v>1756.1623</v>
      </c>
      <c r="N49" s="35">
        <v>0</v>
      </c>
      <c r="O49" s="35">
        <v>0</v>
      </c>
      <c r="P49" s="35">
        <v>0</v>
      </c>
    </row>
    <row r="50" spans="5:16" ht="13.5" thickBot="1">
      <c r="E50" s="115"/>
      <c r="F50" s="115"/>
      <c r="G50" s="115"/>
      <c r="H50" s="115"/>
      <c r="I50" s="115"/>
      <c r="J50" s="115"/>
      <c r="K50" s="115"/>
      <c r="L50" s="115"/>
      <c r="M50" s="115"/>
      <c r="N50" s="115"/>
      <c r="O50" s="115"/>
      <c r="P50" s="115"/>
    </row>
    <row r="51" spans="2:16" ht="13.5" thickBot="1">
      <c r="B51" s="93"/>
      <c r="C51" s="295" t="s">
        <v>30</v>
      </c>
      <c r="D51" s="296"/>
      <c r="E51" s="122">
        <f>SUM(H51,K51,N51)</f>
        <v>4142.51138</v>
      </c>
      <c r="F51" s="122">
        <f>SUM(I51,L51,O51)</f>
        <v>5628.1005700000005</v>
      </c>
      <c r="G51" s="122">
        <f>SUM(J51,M51,P51)</f>
        <v>2319.18835</v>
      </c>
      <c r="H51" s="122">
        <v>1291.1825900000001</v>
      </c>
      <c r="I51" s="122">
        <v>1451.0437299999999</v>
      </c>
      <c r="J51" s="122">
        <v>1494.36519</v>
      </c>
      <c r="K51" s="122">
        <v>2851.32879</v>
      </c>
      <c r="L51" s="122">
        <v>4177.05684</v>
      </c>
      <c r="M51" s="122">
        <v>824.82316</v>
      </c>
      <c r="N51" s="122">
        <v>0</v>
      </c>
      <c r="O51" s="122">
        <v>0</v>
      </c>
      <c r="P51" s="122">
        <v>0</v>
      </c>
    </row>
    <row r="52" spans="5:16" ht="13.5" thickBot="1">
      <c r="E52" s="115"/>
      <c r="F52" s="115"/>
      <c r="G52" s="115"/>
      <c r="H52" s="115"/>
      <c r="I52" s="115"/>
      <c r="J52" s="115"/>
      <c r="K52" s="115"/>
      <c r="L52" s="115"/>
      <c r="M52" s="115"/>
      <c r="N52" s="115"/>
      <c r="O52" s="115"/>
      <c r="P52" s="115"/>
    </row>
    <row r="53" spans="2:16" ht="13.5" thickBot="1">
      <c r="B53" s="93"/>
      <c r="C53" s="295" t="s">
        <v>31</v>
      </c>
      <c r="D53" s="296"/>
      <c r="E53" s="122">
        <f>SUM(H53,K53,N53)</f>
        <v>10632.9222</v>
      </c>
      <c r="F53" s="122">
        <f>SUM(I53,L53,O53)</f>
        <v>13083.531029999998</v>
      </c>
      <c r="G53" s="122">
        <f>SUM(J53,M53,P53)</f>
        <v>9756.00626</v>
      </c>
      <c r="H53" s="122">
        <f>SUM(H55:H59)</f>
        <v>4903.1702700000005</v>
      </c>
      <c r="I53" s="122">
        <f>SUM(I55:I59)</f>
        <v>9700.016909999998</v>
      </c>
      <c r="J53" s="122">
        <f aca="true" t="shared" si="9" ref="J53:P53">SUM(J55:J59)</f>
        <v>6746.35435</v>
      </c>
      <c r="K53" s="122">
        <f t="shared" si="9"/>
        <v>5724.66368</v>
      </c>
      <c r="L53" s="122">
        <f t="shared" si="9"/>
        <v>3383.51412</v>
      </c>
      <c r="M53" s="122">
        <f t="shared" si="9"/>
        <v>3009.65191</v>
      </c>
      <c r="N53" s="122">
        <f>SUM(N55:N59)</f>
        <v>5.08825</v>
      </c>
      <c r="O53" s="122">
        <f>SUM(O55:O59)</f>
        <v>0</v>
      </c>
      <c r="P53" s="122">
        <f t="shared" si="9"/>
        <v>0</v>
      </c>
    </row>
    <row r="54" spans="5:16" ht="13.5" thickBot="1">
      <c r="E54" s="115"/>
      <c r="F54" s="115"/>
      <c r="G54" s="115"/>
      <c r="H54" s="115"/>
      <c r="I54" s="115"/>
      <c r="J54" s="115"/>
      <c r="K54" s="115"/>
      <c r="L54" s="115"/>
      <c r="M54" s="115"/>
      <c r="N54" s="115"/>
      <c r="O54" s="115"/>
      <c r="P54" s="115"/>
    </row>
    <row r="55" spans="3:16" ht="13.5" thickBot="1">
      <c r="C55" s="238" t="s">
        <v>32</v>
      </c>
      <c r="D55" s="239"/>
      <c r="E55" s="35">
        <f aca="true" t="shared" si="10" ref="E55:G59">SUM(H55,K55,N55)</f>
        <v>2986.04578</v>
      </c>
      <c r="F55" s="35">
        <f t="shared" si="10"/>
        <v>3213.16428</v>
      </c>
      <c r="G55" s="35">
        <f t="shared" si="10"/>
        <v>2836.69074</v>
      </c>
      <c r="H55" s="35">
        <v>1651.43461</v>
      </c>
      <c r="I55" s="35">
        <v>2660.132</v>
      </c>
      <c r="J55" s="35">
        <v>1918.4726</v>
      </c>
      <c r="K55" s="35">
        <v>1334.61117</v>
      </c>
      <c r="L55" s="35">
        <v>553.03228</v>
      </c>
      <c r="M55" s="35">
        <v>918.2181400000001</v>
      </c>
      <c r="N55" s="35">
        <v>0</v>
      </c>
      <c r="O55" s="35">
        <v>0</v>
      </c>
      <c r="P55" s="35">
        <v>0</v>
      </c>
    </row>
    <row r="56" spans="3:16" ht="13.5" thickBot="1">
      <c r="C56" s="238" t="s">
        <v>33</v>
      </c>
      <c r="D56" s="239"/>
      <c r="E56" s="35">
        <f t="shared" si="10"/>
        <v>1238.89397</v>
      </c>
      <c r="F56" s="35">
        <f t="shared" si="10"/>
        <v>2056.90262</v>
      </c>
      <c r="G56" s="35">
        <f t="shared" si="10"/>
        <v>1542.80019</v>
      </c>
      <c r="H56" s="35">
        <v>922.73046</v>
      </c>
      <c r="I56" s="35">
        <v>1792.43565</v>
      </c>
      <c r="J56" s="35">
        <v>1066.52907</v>
      </c>
      <c r="K56" s="35">
        <v>316.16351000000003</v>
      </c>
      <c r="L56" s="35">
        <v>264.46696999999995</v>
      </c>
      <c r="M56" s="35">
        <v>476.27112</v>
      </c>
      <c r="N56" s="35">
        <v>0</v>
      </c>
      <c r="O56" s="35">
        <v>0</v>
      </c>
      <c r="P56" s="35">
        <v>0</v>
      </c>
    </row>
    <row r="57" spans="3:16" ht="13.5" thickBot="1">
      <c r="C57" s="238" t="s">
        <v>34</v>
      </c>
      <c r="D57" s="239"/>
      <c r="E57" s="35">
        <f t="shared" si="10"/>
        <v>453.16407000000004</v>
      </c>
      <c r="F57" s="35">
        <f t="shared" si="10"/>
        <v>494.46922</v>
      </c>
      <c r="G57" s="35">
        <f t="shared" si="10"/>
        <v>751.6673</v>
      </c>
      <c r="H57" s="35">
        <v>109.77552</v>
      </c>
      <c r="I57" s="35">
        <v>459.14577</v>
      </c>
      <c r="J57" s="35">
        <v>380.69376</v>
      </c>
      <c r="K57" s="35">
        <v>338.3003</v>
      </c>
      <c r="L57" s="35">
        <v>35.323449999999994</v>
      </c>
      <c r="M57" s="35">
        <v>370.97353999999996</v>
      </c>
      <c r="N57" s="35">
        <v>5.08825</v>
      </c>
      <c r="O57" s="35">
        <v>0</v>
      </c>
      <c r="P57" s="35">
        <v>0</v>
      </c>
    </row>
    <row r="58" spans="3:16" ht="13.5" thickBot="1">
      <c r="C58" s="238" t="s">
        <v>35</v>
      </c>
      <c r="D58" s="239"/>
      <c r="E58" s="35">
        <f t="shared" si="10"/>
        <v>1314.14274</v>
      </c>
      <c r="F58" s="35">
        <f t="shared" si="10"/>
        <v>627.3500799999999</v>
      </c>
      <c r="G58" s="35">
        <f t="shared" si="10"/>
        <v>357.6843</v>
      </c>
      <c r="H58" s="35">
        <v>378.83163</v>
      </c>
      <c r="I58" s="35">
        <v>287.59365</v>
      </c>
      <c r="J58" s="35">
        <v>336.55151</v>
      </c>
      <c r="K58" s="35">
        <v>935.31111</v>
      </c>
      <c r="L58" s="35">
        <v>339.75642999999997</v>
      </c>
      <c r="M58" s="35">
        <v>21.13279</v>
      </c>
      <c r="N58" s="35">
        <v>0</v>
      </c>
      <c r="O58" s="35">
        <v>0</v>
      </c>
      <c r="P58" s="35">
        <v>0</v>
      </c>
    </row>
    <row r="59" spans="3:16" ht="13.5" thickBot="1">
      <c r="C59" s="238" t="s">
        <v>36</v>
      </c>
      <c r="D59" s="239"/>
      <c r="E59" s="35">
        <f t="shared" si="10"/>
        <v>4640.6756399999995</v>
      </c>
      <c r="F59" s="35">
        <f t="shared" si="10"/>
        <v>6691.644829999999</v>
      </c>
      <c r="G59" s="35">
        <f t="shared" si="10"/>
        <v>4267.16373</v>
      </c>
      <c r="H59" s="35">
        <v>1840.39805</v>
      </c>
      <c r="I59" s="35">
        <v>4500.7098399999995</v>
      </c>
      <c r="J59" s="35">
        <v>3044.10741</v>
      </c>
      <c r="K59" s="35">
        <v>2800.2775899999997</v>
      </c>
      <c r="L59" s="35">
        <v>2190.93499</v>
      </c>
      <c r="M59" s="35">
        <v>1223.0563200000001</v>
      </c>
      <c r="N59" s="35">
        <v>0</v>
      </c>
      <c r="O59" s="35">
        <v>0</v>
      </c>
      <c r="P59" s="35">
        <v>0</v>
      </c>
    </row>
    <row r="60" spans="5:16" ht="13.5" thickBot="1">
      <c r="E60" s="115"/>
      <c r="F60" s="115"/>
      <c r="G60" s="115"/>
      <c r="H60" s="115"/>
      <c r="I60" s="115"/>
      <c r="J60" s="115"/>
      <c r="K60" s="115"/>
      <c r="L60" s="115"/>
      <c r="M60" s="115"/>
      <c r="N60" s="115"/>
      <c r="O60" s="115"/>
      <c r="P60" s="115"/>
    </row>
    <row r="61" spans="2:16" ht="13.5" thickBot="1">
      <c r="B61" s="93"/>
      <c r="C61" s="295" t="s">
        <v>37</v>
      </c>
      <c r="D61" s="296"/>
      <c r="E61" s="122">
        <f>SUM(H61,K61,N61)</f>
        <v>10322.36684</v>
      </c>
      <c r="F61" s="122">
        <f>SUM(I61,L61,O61)</f>
        <v>12306.26869</v>
      </c>
      <c r="G61" s="122">
        <f>SUM(J61,M61,P61)</f>
        <v>8257.55348</v>
      </c>
      <c r="H61" s="122">
        <f aca="true" t="shared" si="11" ref="H61:P61">SUM(H63:H71)</f>
        <v>5227.31642</v>
      </c>
      <c r="I61" s="122">
        <f t="shared" si="11"/>
        <v>7281.954839999999</v>
      </c>
      <c r="J61" s="122">
        <f t="shared" si="11"/>
        <v>5825.20038</v>
      </c>
      <c r="K61" s="122">
        <f t="shared" si="11"/>
        <v>5095.0504200000005</v>
      </c>
      <c r="L61" s="122">
        <f t="shared" si="11"/>
        <v>5024.3138500000005</v>
      </c>
      <c r="M61" s="122">
        <f t="shared" si="11"/>
        <v>2432.3531000000003</v>
      </c>
      <c r="N61" s="122">
        <f t="shared" si="11"/>
        <v>0</v>
      </c>
      <c r="O61" s="122">
        <f t="shared" si="11"/>
        <v>0</v>
      </c>
      <c r="P61" s="122">
        <f t="shared" si="11"/>
        <v>0</v>
      </c>
    </row>
    <row r="62" spans="5:16" ht="13.5" thickBot="1">
      <c r="E62" s="115"/>
      <c r="F62" s="115"/>
      <c r="G62" s="115"/>
      <c r="H62" s="115"/>
      <c r="I62" s="115"/>
      <c r="J62" s="115"/>
      <c r="K62" s="115"/>
      <c r="L62" s="115"/>
      <c r="M62" s="115"/>
      <c r="N62" s="115"/>
      <c r="O62" s="115"/>
      <c r="P62" s="115"/>
    </row>
    <row r="63" spans="3:16" ht="13.5" thickBot="1">
      <c r="C63" s="238" t="s">
        <v>38</v>
      </c>
      <c r="D63" s="239"/>
      <c r="E63" s="35">
        <f aca="true" t="shared" si="12" ref="E63:E71">SUM(H63,K63,N63)</f>
        <v>339.779</v>
      </c>
      <c r="F63" s="35">
        <f aca="true" t="shared" si="13" ref="F63:F71">SUM(I63,L63,O63)</f>
        <v>203.27246</v>
      </c>
      <c r="G63" s="35">
        <f aca="true" t="shared" si="14" ref="G63:G71">SUM(J63,M63,P63)</f>
        <v>394.03539</v>
      </c>
      <c r="H63" s="35">
        <v>103.31999</v>
      </c>
      <c r="I63" s="35">
        <v>203.27246</v>
      </c>
      <c r="J63" s="35">
        <v>252.44585999999998</v>
      </c>
      <c r="K63" s="35">
        <v>236.45901</v>
      </c>
      <c r="L63" s="35">
        <v>0</v>
      </c>
      <c r="M63" s="35">
        <v>141.58953</v>
      </c>
      <c r="N63" s="35">
        <v>0</v>
      </c>
      <c r="O63" s="35">
        <v>0</v>
      </c>
      <c r="P63" s="35">
        <v>0</v>
      </c>
    </row>
    <row r="64" spans="3:16" ht="13.5" thickBot="1">
      <c r="C64" s="238" t="s">
        <v>39</v>
      </c>
      <c r="D64" s="239"/>
      <c r="E64" s="35">
        <f t="shared" si="12"/>
        <v>854.8744600000001</v>
      </c>
      <c r="F64" s="35">
        <f t="shared" si="13"/>
        <v>2413.3209100000004</v>
      </c>
      <c r="G64" s="35">
        <f t="shared" si="14"/>
        <v>1097.38474</v>
      </c>
      <c r="H64" s="35">
        <v>759.8353000000001</v>
      </c>
      <c r="I64" s="35">
        <v>1437.3385</v>
      </c>
      <c r="J64" s="35">
        <v>872.76648</v>
      </c>
      <c r="K64" s="35">
        <v>95.03916000000001</v>
      </c>
      <c r="L64" s="35">
        <v>975.9824100000001</v>
      </c>
      <c r="M64" s="35">
        <v>224.61826000000002</v>
      </c>
      <c r="N64" s="35">
        <v>0</v>
      </c>
      <c r="O64" s="35">
        <v>0</v>
      </c>
      <c r="P64" s="35">
        <v>0</v>
      </c>
    </row>
    <row r="65" spans="3:16" ht="13.5" thickBot="1">
      <c r="C65" s="238" t="s">
        <v>40</v>
      </c>
      <c r="D65" s="239"/>
      <c r="E65" s="35">
        <f t="shared" si="12"/>
        <v>1878.40984</v>
      </c>
      <c r="F65" s="35">
        <f t="shared" si="13"/>
        <v>2733.78266</v>
      </c>
      <c r="G65" s="35">
        <f t="shared" si="14"/>
        <v>1310.91417</v>
      </c>
      <c r="H65" s="35">
        <v>1454.48386</v>
      </c>
      <c r="I65" s="35">
        <v>1375.05882</v>
      </c>
      <c r="J65" s="35">
        <v>1051.71135</v>
      </c>
      <c r="K65" s="35">
        <v>423.92598</v>
      </c>
      <c r="L65" s="35">
        <v>1358.72384</v>
      </c>
      <c r="M65" s="35">
        <v>259.20282000000003</v>
      </c>
      <c r="N65" s="35">
        <v>0</v>
      </c>
      <c r="O65" s="35">
        <v>0</v>
      </c>
      <c r="P65" s="35">
        <v>0</v>
      </c>
    </row>
    <row r="66" spans="3:16" ht="13.5" thickBot="1">
      <c r="C66" s="238" t="s">
        <v>41</v>
      </c>
      <c r="D66" s="239"/>
      <c r="E66" s="35">
        <f t="shared" si="12"/>
        <v>568.06186</v>
      </c>
      <c r="F66" s="35">
        <f t="shared" si="13"/>
        <v>589.71166</v>
      </c>
      <c r="G66" s="35">
        <f t="shared" si="14"/>
        <v>762.08446</v>
      </c>
      <c r="H66" s="35">
        <v>330.55170000000004</v>
      </c>
      <c r="I66" s="35">
        <v>416.13501</v>
      </c>
      <c r="J66" s="35">
        <v>163.71598999999998</v>
      </c>
      <c r="K66" s="35">
        <v>237.51016</v>
      </c>
      <c r="L66" s="35">
        <v>173.57665</v>
      </c>
      <c r="M66" s="35">
        <v>598.36847</v>
      </c>
      <c r="N66" s="35">
        <v>0</v>
      </c>
      <c r="O66" s="35">
        <v>0</v>
      </c>
      <c r="P66" s="35">
        <v>0</v>
      </c>
    </row>
    <row r="67" spans="3:16" ht="13.5" thickBot="1">
      <c r="C67" s="238" t="s">
        <v>42</v>
      </c>
      <c r="D67" s="239"/>
      <c r="E67" s="35">
        <f t="shared" si="12"/>
        <v>2380.99883</v>
      </c>
      <c r="F67" s="35">
        <f t="shared" si="13"/>
        <v>2231.38432</v>
      </c>
      <c r="G67" s="35">
        <f t="shared" si="14"/>
        <v>1107.53224</v>
      </c>
      <c r="H67" s="35">
        <v>857.03832</v>
      </c>
      <c r="I67" s="35">
        <v>1290.14669</v>
      </c>
      <c r="J67" s="35">
        <v>901.76003</v>
      </c>
      <c r="K67" s="35">
        <v>1523.96051</v>
      </c>
      <c r="L67" s="35">
        <v>941.23763</v>
      </c>
      <c r="M67" s="35">
        <v>205.77221</v>
      </c>
      <c r="N67" s="35">
        <v>0</v>
      </c>
      <c r="O67" s="35">
        <v>0</v>
      </c>
      <c r="P67" s="35">
        <v>0</v>
      </c>
    </row>
    <row r="68" spans="3:16" ht="13.5" thickBot="1">
      <c r="C68" s="238" t="s">
        <v>43</v>
      </c>
      <c r="D68" s="239"/>
      <c r="E68" s="35">
        <f t="shared" si="12"/>
        <v>484.37414</v>
      </c>
      <c r="F68" s="35">
        <f t="shared" si="13"/>
        <v>446.71623999999997</v>
      </c>
      <c r="G68" s="35">
        <f t="shared" si="14"/>
        <v>424.34461999999996</v>
      </c>
      <c r="H68" s="35">
        <v>306.23227</v>
      </c>
      <c r="I68" s="35">
        <v>302.16534</v>
      </c>
      <c r="J68" s="35">
        <v>256.81119</v>
      </c>
      <c r="K68" s="35">
        <v>178.14186999999998</v>
      </c>
      <c r="L68" s="35">
        <v>144.55089999999998</v>
      </c>
      <c r="M68" s="35">
        <v>167.53342999999998</v>
      </c>
      <c r="N68" s="35">
        <v>0</v>
      </c>
      <c r="O68" s="35">
        <v>0</v>
      </c>
      <c r="P68" s="35">
        <v>0</v>
      </c>
    </row>
    <row r="69" spans="3:16" ht="13.5" thickBot="1">
      <c r="C69" s="238" t="s">
        <v>44</v>
      </c>
      <c r="D69" s="239"/>
      <c r="E69" s="35">
        <f t="shared" si="12"/>
        <v>590.25315</v>
      </c>
      <c r="F69" s="35">
        <f t="shared" si="13"/>
        <v>313.37944</v>
      </c>
      <c r="G69" s="35">
        <f t="shared" si="14"/>
        <v>338.38482999999997</v>
      </c>
      <c r="H69" s="35">
        <v>161.11146</v>
      </c>
      <c r="I69" s="35">
        <v>141.17699</v>
      </c>
      <c r="J69" s="35">
        <v>236.20308</v>
      </c>
      <c r="K69" s="35">
        <v>429.14169</v>
      </c>
      <c r="L69" s="35">
        <v>172.20245</v>
      </c>
      <c r="M69" s="35">
        <v>102.18175</v>
      </c>
      <c r="N69" s="35">
        <v>0</v>
      </c>
      <c r="O69" s="35">
        <v>0</v>
      </c>
      <c r="P69" s="35">
        <v>0</v>
      </c>
    </row>
    <row r="70" spans="3:16" ht="13.5" thickBot="1">
      <c r="C70" s="238" t="s">
        <v>45</v>
      </c>
      <c r="D70" s="239"/>
      <c r="E70" s="35">
        <f t="shared" si="12"/>
        <v>2373.76563</v>
      </c>
      <c r="F70" s="35">
        <f t="shared" si="13"/>
        <v>2745.80061</v>
      </c>
      <c r="G70" s="35">
        <f t="shared" si="14"/>
        <v>2023.3587200000002</v>
      </c>
      <c r="H70" s="35">
        <v>906.17971</v>
      </c>
      <c r="I70" s="35">
        <v>1759.2053999999998</v>
      </c>
      <c r="J70" s="35">
        <v>1426.27978</v>
      </c>
      <c r="K70" s="35">
        <v>1467.58592</v>
      </c>
      <c r="L70" s="35">
        <v>986.59521</v>
      </c>
      <c r="M70" s="35">
        <v>597.07894</v>
      </c>
      <c r="N70" s="35">
        <v>0</v>
      </c>
      <c r="O70" s="35">
        <v>0</v>
      </c>
      <c r="P70" s="35">
        <v>0</v>
      </c>
    </row>
    <row r="71" spans="3:16" ht="13.5" thickBot="1">
      <c r="C71" s="238" t="s">
        <v>46</v>
      </c>
      <c r="D71" s="239"/>
      <c r="E71" s="35">
        <f t="shared" si="12"/>
        <v>851.84993</v>
      </c>
      <c r="F71" s="35">
        <f t="shared" si="13"/>
        <v>628.90039</v>
      </c>
      <c r="G71" s="35">
        <f t="shared" si="14"/>
        <v>799.51431</v>
      </c>
      <c r="H71" s="35">
        <v>348.56381</v>
      </c>
      <c r="I71" s="35">
        <v>357.45563</v>
      </c>
      <c r="J71" s="35">
        <v>663.50662</v>
      </c>
      <c r="K71" s="35">
        <v>503.28612</v>
      </c>
      <c r="L71" s="35">
        <v>271.44476000000003</v>
      </c>
      <c r="M71" s="35">
        <v>136.00769</v>
      </c>
      <c r="N71" s="35">
        <v>0</v>
      </c>
      <c r="O71" s="35">
        <v>0</v>
      </c>
      <c r="P71" s="35">
        <v>0</v>
      </c>
    </row>
    <row r="72" spans="5:16" ht="13.5" thickBot="1">
      <c r="E72" s="115"/>
      <c r="F72" s="115"/>
      <c r="G72" s="115"/>
      <c r="H72" s="115"/>
      <c r="I72" s="115"/>
      <c r="J72" s="115"/>
      <c r="K72" s="115"/>
      <c r="L72" s="115"/>
      <c r="M72" s="115"/>
      <c r="N72" s="115"/>
      <c r="O72" s="115"/>
      <c r="P72" s="115"/>
    </row>
    <row r="73" spans="2:16" ht="13.5" thickBot="1">
      <c r="B73" s="93"/>
      <c r="C73" s="295" t="s">
        <v>47</v>
      </c>
      <c r="D73" s="296"/>
      <c r="E73" s="122">
        <f>SUM(H73,K73,N73)</f>
        <v>47564.378529999994</v>
      </c>
      <c r="F73" s="122">
        <f>SUM(I73,L73,O73)</f>
        <v>70230.47756</v>
      </c>
      <c r="G73" s="122">
        <f>SUM(J73,M73,P73)</f>
        <v>71882.09182</v>
      </c>
      <c r="H73" s="122">
        <f>SUM(H75:H78)</f>
        <v>20088.97888</v>
      </c>
      <c r="I73" s="122">
        <f>SUM(I75:I78)</f>
        <v>33972.08046</v>
      </c>
      <c r="J73" s="122">
        <f aca="true" t="shared" si="15" ref="J73:P73">SUM(J75:J78)</f>
        <v>41486.823520000005</v>
      </c>
      <c r="K73" s="122">
        <f t="shared" si="15"/>
        <v>27461.32243</v>
      </c>
      <c r="L73" s="122">
        <f t="shared" si="15"/>
        <v>36255.5509</v>
      </c>
      <c r="M73" s="122">
        <f t="shared" si="15"/>
        <v>30253.85315</v>
      </c>
      <c r="N73" s="122">
        <f>SUM(N75:N78)</f>
        <v>14.07722</v>
      </c>
      <c r="O73" s="122">
        <f>SUM(O75:O78)</f>
        <v>2.8461999999999996</v>
      </c>
      <c r="P73" s="122">
        <f t="shared" si="15"/>
        <v>141.41515</v>
      </c>
    </row>
    <row r="74" spans="5:16" ht="13.5" thickBot="1">
      <c r="E74" s="115"/>
      <c r="F74" s="115"/>
      <c r="G74" s="115"/>
      <c r="H74" s="115"/>
      <c r="I74" s="115"/>
      <c r="J74" s="115"/>
      <c r="K74" s="115"/>
      <c r="L74" s="115"/>
      <c r="M74" s="115"/>
      <c r="N74" s="115"/>
      <c r="O74" s="115"/>
      <c r="P74" s="115"/>
    </row>
    <row r="75" spans="3:16" ht="13.5" thickBot="1">
      <c r="C75" s="238" t="s">
        <v>48</v>
      </c>
      <c r="D75" s="239"/>
      <c r="E75" s="35">
        <f aca="true" t="shared" si="16" ref="E75:G78">SUM(H75,K75,N75)</f>
        <v>39193.483499999995</v>
      </c>
      <c r="F75" s="35">
        <f t="shared" si="16"/>
        <v>60554.115399999995</v>
      </c>
      <c r="G75" s="35">
        <f t="shared" si="16"/>
        <v>60120.1526</v>
      </c>
      <c r="H75" s="35">
        <v>16463.01345</v>
      </c>
      <c r="I75" s="35">
        <v>28656.024739999997</v>
      </c>
      <c r="J75" s="35">
        <v>34946.64725</v>
      </c>
      <c r="K75" s="35">
        <v>22719.70321</v>
      </c>
      <c r="L75" s="35">
        <v>31895.24446</v>
      </c>
      <c r="M75" s="35">
        <v>25032.0902</v>
      </c>
      <c r="N75" s="35">
        <v>10.76684</v>
      </c>
      <c r="O75" s="35">
        <v>2.8461999999999996</v>
      </c>
      <c r="P75" s="35">
        <v>141.41515</v>
      </c>
    </row>
    <row r="76" spans="3:16" ht="13.5" thickBot="1">
      <c r="C76" s="238" t="s">
        <v>49</v>
      </c>
      <c r="D76" s="239"/>
      <c r="E76" s="35">
        <f t="shared" si="16"/>
        <v>4259.67943</v>
      </c>
      <c r="F76" s="35">
        <f t="shared" si="16"/>
        <v>4345.83172</v>
      </c>
      <c r="G76" s="35">
        <f t="shared" si="16"/>
        <v>5768.146049999999</v>
      </c>
      <c r="H76" s="35">
        <v>1582.23946</v>
      </c>
      <c r="I76" s="35">
        <v>1862.10858</v>
      </c>
      <c r="J76" s="35">
        <v>2779.64673</v>
      </c>
      <c r="K76" s="35">
        <v>2674.12959</v>
      </c>
      <c r="L76" s="35">
        <v>2483.72314</v>
      </c>
      <c r="M76" s="35">
        <v>2988.49932</v>
      </c>
      <c r="N76" s="35">
        <v>3.3103800000000003</v>
      </c>
      <c r="O76" s="35">
        <v>0</v>
      </c>
      <c r="P76" s="35">
        <v>0</v>
      </c>
    </row>
    <row r="77" spans="3:16" ht="13.5" thickBot="1">
      <c r="C77" s="238" t="s">
        <v>50</v>
      </c>
      <c r="D77" s="239"/>
      <c r="E77" s="35">
        <f t="shared" si="16"/>
        <v>902.81525</v>
      </c>
      <c r="F77" s="35">
        <f t="shared" si="16"/>
        <v>2057.45745</v>
      </c>
      <c r="G77" s="35">
        <f t="shared" si="16"/>
        <v>1712.82446</v>
      </c>
      <c r="H77" s="35">
        <v>737.13405</v>
      </c>
      <c r="I77" s="35">
        <v>1475.11228</v>
      </c>
      <c r="J77" s="35">
        <v>1235.40531</v>
      </c>
      <c r="K77" s="35">
        <v>165.68120000000002</v>
      </c>
      <c r="L77" s="35">
        <v>582.34517</v>
      </c>
      <c r="M77" s="35">
        <v>477.41915</v>
      </c>
      <c r="N77" s="35">
        <v>0</v>
      </c>
      <c r="O77" s="35">
        <v>0</v>
      </c>
      <c r="P77" s="35">
        <v>0</v>
      </c>
    </row>
    <row r="78" spans="3:16" ht="13.5" thickBot="1">
      <c r="C78" s="238" t="s">
        <v>51</v>
      </c>
      <c r="D78" s="239"/>
      <c r="E78" s="35">
        <f t="shared" si="16"/>
        <v>3208.40035</v>
      </c>
      <c r="F78" s="35">
        <f t="shared" si="16"/>
        <v>3273.07299</v>
      </c>
      <c r="G78" s="35">
        <f t="shared" si="16"/>
        <v>4280.96871</v>
      </c>
      <c r="H78" s="35">
        <v>1306.5919199999998</v>
      </c>
      <c r="I78" s="35">
        <v>1978.8348600000002</v>
      </c>
      <c r="J78" s="35">
        <v>2525.12423</v>
      </c>
      <c r="K78" s="35">
        <v>1901.80843</v>
      </c>
      <c r="L78" s="35">
        <v>1294.23813</v>
      </c>
      <c r="M78" s="35">
        <v>1755.84448</v>
      </c>
      <c r="N78" s="35">
        <v>0</v>
      </c>
      <c r="O78" s="35">
        <v>0</v>
      </c>
      <c r="P78" s="35">
        <v>0</v>
      </c>
    </row>
    <row r="79" spans="5:16" ht="13.5" thickBot="1">
      <c r="E79" s="115"/>
      <c r="F79" s="115"/>
      <c r="G79" s="115"/>
      <c r="H79" s="115"/>
      <c r="I79" s="115"/>
      <c r="J79" s="115"/>
      <c r="K79" s="115"/>
      <c r="L79" s="115"/>
      <c r="M79" s="115"/>
      <c r="N79" s="115"/>
      <c r="O79" s="115"/>
      <c r="P79" s="115"/>
    </row>
    <row r="80" spans="2:16" ht="13.5" thickBot="1">
      <c r="B80" s="93"/>
      <c r="C80" s="295" t="s">
        <v>52</v>
      </c>
      <c r="D80" s="296"/>
      <c r="E80" s="122">
        <f>SUM(H80,K80,N80)</f>
        <v>33879.04296</v>
      </c>
      <c r="F80" s="122">
        <f>SUM(I80,L80,O80)</f>
        <v>45174.98052</v>
      </c>
      <c r="G80" s="122">
        <f>SUM(J80,M80,P80)</f>
        <v>39081.72307000001</v>
      </c>
      <c r="H80" s="122">
        <f>SUM(H82:H84)</f>
        <v>15539.248899999999</v>
      </c>
      <c r="I80" s="122">
        <f>SUM(I82:I84)</f>
        <v>25502.89022</v>
      </c>
      <c r="J80" s="122">
        <f aca="true" t="shared" si="17" ref="J80:P80">SUM(J82:J84)</f>
        <v>23491.263120000003</v>
      </c>
      <c r="K80" s="122">
        <f t="shared" si="17"/>
        <v>18291.44074</v>
      </c>
      <c r="L80" s="122">
        <f t="shared" si="17"/>
        <v>19668.952039999996</v>
      </c>
      <c r="M80" s="122">
        <f t="shared" si="17"/>
        <v>15590.45995</v>
      </c>
      <c r="N80" s="122">
        <f>SUM(N82:N84)</f>
        <v>48.35332</v>
      </c>
      <c r="O80" s="122">
        <f>SUM(O82:O84)</f>
        <v>3.1382600000000003</v>
      </c>
      <c r="P80" s="122">
        <f t="shared" si="17"/>
        <v>0</v>
      </c>
    </row>
    <row r="81" spans="5:16" ht="13.5" thickBot="1">
      <c r="E81" s="115"/>
      <c r="F81" s="115"/>
      <c r="G81" s="115"/>
      <c r="H81" s="115"/>
      <c r="I81" s="115"/>
      <c r="J81" s="115"/>
      <c r="K81" s="115"/>
      <c r="L81" s="115"/>
      <c r="M81" s="115"/>
      <c r="N81" s="115"/>
      <c r="O81" s="115"/>
      <c r="P81" s="115"/>
    </row>
    <row r="82" spans="3:16" ht="13.5" thickBot="1">
      <c r="C82" s="238" t="s">
        <v>53</v>
      </c>
      <c r="D82" s="239"/>
      <c r="E82" s="35">
        <f aca="true" t="shared" si="18" ref="E82:G84">SUM(H82,K82,N82)</f>
        <v>9347.83783</v>
      </c>
      <c r="F82" s="35">
        <f t="shared" si="18"/>
        <v>18624.265</v>
      </c>
      <c r="G82" s="35">
        <f t="shared" si="18"/>
        <v>19305.19831</v>
      </c>
      <c r="H82" s="35">
        <v>5587.18484</v>
      </c>
      <c r="I82" s="35">
        <v>11062.02031</v>
      </c>
      <c r="J82" s="35">
        <v>12209.66659</v>
      </c>
      <c r="K82" s="35">
        <v>3712.29967</v>
      </c>
      <c r="L82" s="35">
        <v>7559.10643</v>
      </c>
      <c r="M82" s="35">
        <v>7095.53172</v>
      </c>
      <c r="N82" s="35">
        <v>48.35332</v>
      </c>
      <c r="O82" s="35">
        <v>3.1382600000000003</v>
      </c>
      <c r="P82" s="35">
        <v>0</v>
      </c>
    </row>
    <row r="83" spans="3:16" ht="13.5" thickBot="1">
      <c r="C83" s="238" t="s">
        <v>54</v>
      </c>
      <c r="D83" s="239"/>
      <c r="E83" s="35">
        <f t="shared" si="18"/>
        <v>8427.097580000001</v>
      </c>
      <c r="F83" s="35">
        <f t="shared" si="18"/>
        <v>5139.29877</v>
      </c>
      <c r="G83" s="35">
        <f t="shared" si="18"/>
        <v>3768.3473599999998</v>
      </c>
      <c r="H83" s="35">
        <v>2189.55764</v>
      </c>
      <c r="I83" s="35">
        <v>976.8409300000001</v>
      </c>
      <c r="J83" s="35">
        <v>1748.77871</v>
      </c>
      <c r="K83" s="35">
        <v>6237.539940000001</v>
      </c>
      <c r="L83" s="35">
        <v>4162.45784</v>
      </c>
      <c r="M83" s="35">
        <v>2019.56865</v>
      </c>
      <c r="N83" s="35">
        <v>0</v>
      </c>
      <c r="O83" s="35">
        <v>0</v>
      </c>
      <c r="P83" s="35">
        <v>0</v>
      </c>
    </row>
    <row r="84" spans="3:16" ht="13.5" thickBot="1">
      <c r="C84" s="238" t="s">
        <v>55</v>
      </c>
      <c r="D84" s="239"/>
      <c r="E84" s="35">
        <f t="shared" si="18"/>
        <v>16104.107549999999</v>
      </c>
      <c r="F84" s="35">
        <f t="shared" si="18"/>
        <v>21411.41675</v>
      </c>
      <c r="G84" s="35">
        <f t="shared" si="18"/>
        <v>16008.1774</v>
      </c>
      <c r="H84" s="35">
        <v>7762.50642</v>
      </c>
      <c r="I84" s="35">
        <v>13464.028980000001</v>
      </c>
      <c r="J84" s="35">
        <v>9532.81782</v>
      </c>
      <c r="K84" s="35">
        <v>8341.60113</v>
      </c>
      <c r="L84" s="35">
        <v>7947.387769999999</v>
      </c>
      <c r="M84" s="35">
        <v>6475.35958</v>
      </c>
      <c r="N84" s="35">
        <v>0</v>
      </c>
      <c r="O84" s="35">
        <v>0</v>
      </c>
      <c r="P84" s="35">
        <v>0</v>
      </c>
    </row>
    <row r="85" spans="5:16" ht="13.5" thickBot="1">
      <c r="E85" s="115"/>
      <c r="F85" s="115"/>
      <c r="G85" s="115"/>
      <c r="H85" s="115"/>
      <c r="I85" s="115"/>
      <c r="J85" s="115"/>
      <c r="K85" s="115"/>
      <c r="L85" s="115"/>
      <c r="M85" s="115"/>
      <c r="N85" s="115"/>
      <c r="O85" s="115"/>
      <c r="P85" s="115"/>
    </row>
    <row r="86" spans="2:16" ht="13.5" thickBot="1">
      <c r="B86" s="93"/>
      <c r="C86" s="295" t="s">
        <v>56</v>
      </c>
      <c r="D86" s="296"/>
      <c r="E86" s="122">
        <f>SUM(H86,K86,N86)</f>
        <v>3842.7374499999996</v>
      </c>
      <c r="F86" s="122">
        <f>SUM(I86,L86,O86)</f>
        <v>5343.038060000001</v>
      </c>
      <c r="G86" s="122">
        <f>SUM(J86,M86,P86)</f>
        <v>3205.9161400000003</v>
      </c>
      <c r="H86" s="122">
        <f>SUM(H88:H89)</f>
        <v>1824.3350099999998</v>
      </c>
      <c r="I86" s="122">
        <f>SUM(I88:I89)</f>
        <v>3944.95499</v>
      </c>
      <c r="J86" s="122">
        <f aca="true" t="shared" si="19" ref="J86:P86">SUM(J88:J89)</f>
        <v>2615.7049700000002</v>
      </c>
      <c r="K86" s="122">
        <f t="shared" si="19"/>
        <v>2018.4024399999998</v>
      </c>
      <c r="L86" s="122">
        <f t="shared" si="19"/>
        <v>1398.0830700000001</v>
      </c>
      <c r="M86" s="122">
        <f t="shared" si="19"/>
        <v>590.21117</v>
      </c>
      <c r="N86" s="122">
        <f>SUM(N88:N89)</f>
        <v>0</v>
      </c>
      <c r="O86" s="122">
        <f>SUM(O88:O89)</f>
        <v>0</v>
      </c>
      <c r="P86" s="122">
        <f t="shared" si="19"/>
        <v>0</v>
      </c>
    </row>
    <row r="87" spans="5:16" ht="13.5" thickBot="1">
      <c r="E87" s="115"/>
      <c r="F87" s="115"/>
      <c r="G87" s="115"/>
      <c r="H87" s="115"/>
      <c r="I87" s="115"/>
      <c r="J87" s="115"/>
      <c r="K87" s="115"/>
      <c r="L87" s="115"/>
      <c r="M87" s="115"/>
      <c r="N87" s="115"/>
      <c r="O87" s="115"/>
      <c r="P87" s="115"/>
    </row>
    <row r="88" spans="3:16" ht="13.5" thickBot="1">
      <c r="C88" s="238" t="s">
        <v>57</v>
      </c>
      <c r="D88" s="239"/>
      <c r="E88" s="35">
        <f aca="true" t="shared" si="20" ref="E88:G89">SUM(H88,K88,N88)</f>
        <v>3084.0994</v>
      </c>
      <c r="F88" s="35">
        <f t="shared" si="20"/>
        <v>4223.42303</v>
      </c>
      <c r="G88" s="35">
        <f t="shared" si="20"/>
        <v>2321.62585</v>
      </c>
      <c r="H88" s="35">
        <v>1424.19266</v>
      </c>
      <c r="I88" s="35">
        <v>2906.25097</v>
      </c>
      <c r="J88" s="35">
        <v>2021.73934</v>
      </c>
      <c r="K88" s="35">
        <v>1659.90674</v>
      </c>
      <c r="L88" s="35">
        <v>1317.17206</v>
      </c>
      <c r="M88" s="35">
        <v>299.88651</v>
      </c>
      <c r="N88" s="35">
        <v>0</v>
      </c>
      <c r="O88" s="35">
        <v>0</v>
      </c>
      <c r="P88" s="35">
        <v>0</v>
      </c>
    </row>
    <row r="89" spans="3:16" ht="13.5" thickBot="1">
      <c r="C89" s="238" t="s">
        <v>58</v>
      </c>
      <c r="D89" s="239"/>
      <c r="E89" s="35">
        <f t="shared" si="20"/>
        <v>758.63805</v>
      </c>
      <c r="F89" s="35">
        <f t="shared" si="20"/>
        <v>1119.6150300000002</v>
      </c>
      <c r="G89" s="35">
        <f t="shared" si="20"/>
        <v>884.29029</v>
      </c>
      <c r="H89" s="35">
        <v>400.14234999999996</v>
      </c>
      <c r="I89" s="35">
        <v>1038.7040200000001</v>
      </c>
      <c r="J89" s="35">
        <v>593.96563</v>
      </c>
      <c r="K89" s="35">
        <v>358.4957</v>
      </c>
      <c r="L89" s="35">
        <v>80.91100999999999</v>
      </c>
      <c r="M89" s="35">
        <v>290.32466</v>
      </c>
      <c r="N89" s="35">
        <v>0</v>
      </c>
      <c r="O89" s="35">
        <v>0</v>
      </c>
      <c r="P89" s="35">
        <v>0</v>
      </c>
    </row>
    <row r="90" spans="5:16" ht="13.5" thickBot="1">
      <c r="E90" s="115"/>
      <c r="F90" s="115"/>
      <c r="G90" s="115"/>
      <c r="H90" s="115"/>
      <c r="I90" s="115"/>
      <c r="J90" s="115"/>
      <c r="K90" s="115"/>
      <c r="L90" s="115"/>
      <c r="M90" s="115"/>
      <c r="N90" s="115"/>
      <c r="O90" s="115"/>
      <c r="P90" s="115"/>
    </row>
    <row r="91" spans="2:16" ht="13.5" thickBot="1">
      <c r="B91" s="93"/>
      <c r="C91" s="295" t="s">
        <v>59</v>
      </c>
      <c r="D91" s="296"/>
      <c r="E91" s="122">
        <f>SUM(H91,K91,N91)</f>
        <v>21539.15885</v>
      </c>
      <c r="F91" s="122">
        <f>SUM(I91,L91,O91)</f>
        <v>25693.064639999997</v>
      </c>
      <c r="G91" s="122">
        <f>SUM(J91,M91,P91)</f>
        <v>16548.79161</v>
      </c>
      <c r="H91" s="122">
        <f>SUM(H93:H96)</f>
        <v>7309.272019999999</v>
      </c>
      <c r="I91" s="122">
        <f>SUM(I93:I96)</f>
        <v>9956.03228</v>
      </c>
      <c r="J91" s="122">
        <f aca="true" t="shared" si="21" ref="J91:P91">SUM(J93:J96)</f>
        <v>8468.090100000001</v>
      </c>
      <c r="K91" s="122">
        <f t="shared" si="21"/>
        <v>14229.4372</v>
      </c>
      <c r="L91" s="122">
        <f t="shared" si="21"/>
        <v>15737.03236</v>
      </c>
      <c r="M91" s="122">
        <f t="shared" si="21"/>
        <v>8080.701509999999</v>
      </c>
      <c r="N91" s="122">
        <f>SUM(N93:N96)</f>
        <v>0.44963</v>
      </c>
      <c r="O91" s="122">
        <f>SUM(O93:O96)</f>
        <v>0</v>
      </c>
      <c r="P91" s="122">
        <f t="shared" si="21"/>
        <v>0</v>
      </c>
    </row>
    <row r="92" spans="5:16" ht="13.5" thickBot="1">
      <c r="E92" s="115"/>
      <c r="F92" s="115"/>
      <c r="G92" s="115"/>
      <c r="H92" s="115"/>
      <c r="I92" s="115"/>
      <c r="J92" s="115"/>
      <c r="K92" s="115"/>
      <c r="L92" s="115"/>
      <c r="M92" s="115"/>
      <c r="N92" s="115"/>
      <c r="O92" s="115"/>
      <c r="P92" s="115"/>
    </row>
    <row r="93" spans="3:16" ht="13.5" thickBot="1">
      <c r="C93" s="238" t="s">
        <v>60</v>
      </c>
      <c r="D93" s="239"/>
      <c r="E93" s="35">
        <f aca="true" t="shared" si="22" ref="E93:G96">SUM(H93,K93,N93)</f>
        <v>12028.887149999999</v>
      </c>
      <c r="F93" s="35">
        <f t="shared" si="22"/>
        <v>14553.50907</v>
      </c>
      <c r="G93" s="35">
        <f t="shared" si="22"/>
        <v>8277.1607</v>
      </c>
      <c r="H93" s="35">
        <v>3416.43153</v>
      </c>
      <c r="I93" s="35">
        <v>5155.94438</v>
      </c>
      <c r="J93" s="35">
        <v>4423.94282</v>
      </c>
      <c r="K93" s="35">
        <v>8612.00599</v>
      </c>
      <c r="L93" s="35">
        <v>9397.56469</v>
      </c>
      <c r="M93" s="35">
        <v>3853.2178799999997</v>
      </c>
      <c r="N93" s="35">
        <v>0.44963</v>
      </c>
      <c r="O93" s="35">
        <v>0</v>
      </c>
      <c r="P93" s="35">
        <v>0</v>
      </c>
    </row>
    <row r="94" spans="3:16" ht="13.5" thickBot="1">
      <c r="C94" s="238" t="s">
        <v>61</v>
      </c>
      <c r="D94" s="239"/>
      <c r="E94" s="35">
        <f t="shared" si="22"/>
        <v>1905.9680600000002</v>
      </c>
      <c r="F94" s="35">
        <f t="shared" si="22"/>
        <v>3787.9406900000004</v>
      </c>
      <c r="G94" s="35">
        <f t="shared" si="22"/>
        <v>1452.58534</v>
      </c>
      <c r="H94" s="35">
        <v>505.80672999999996</v>
      </c>
      <c r="I94" s="35">
        <v>684.68254</v>
      </c>
      <c r="J94" s="35">
        <v>796.33855</v>
      </c>
      <c r="K94" s="35">
        <v>1400.1613300000001</v>
      </c>
      <c r="L94" s="35">
        <v>3103.25815</v>
      </c>
      <c r="M94" s="35">
        <v>656.24679</v>
      </c>
      <c r="N94" s="35">
        <v>0</v>
      </c>
      <c r="O94" s="35">
        <v>0</v>
      </c>
      <c r="P94" s="35">
        <v>0</v>
      </c>
    </row>
    <row r="95" spans="3:16" ht="13.5" thickBot="1">
      <c r="C95" s="238" t="s">
        <v>62</v>
      </c>
      <c r="D95" s="239"/>
      <c r="E95" s="35">
        <f t="shared" si="22"/>
        <v>1518.8835299999998</v>
      </c>
      <c r="F95" s="35">
        <f t="shared" si="22"/>
        <v>2207.19771</v>
      </c>
      <c r="G95" s="35">
        <f t="shared" si="22"/>
        <v>937.22462</v>
      </c>
      <c r="H95" s="35">
        <v>593.7383199999999</v>
      </c>
      <c r="I95" s="35">
        <v>1112.98351</v>
      </c>
      <c r="J95" s="35">
        <v>644.97464</v>
      </c>
      <c r="K95" s="35">
        <v>925.1452099999999</v>
      </c>
      <c r="L95" s="35">
        <v>1094.2142</v>
      </c>
      <c r="M95" s="35">
        <v>292.24998</v>
      </c>
      <c r="N95" s="35">
        <v>0</v>
      </c>
      <c r="O95" s="35">
        <v>0</v>
      </c>
      <c r="P95" s="35">
        <v>0</v>
      </c>
    </row>
    <row r="96" spans="3:16" ht="13.5" thickBot="1">
      <c r="C96" s="238" t="s">
        <v>63</v>
      </c>
      <c r="D96" s="239"/>
      <c r="E96" s="35">
        <f t="shared" si="22"/>
        <v>6085.42011</v>
      </c>
      <c r="F96" s="35">
        <f t="shared" si="22"/>
        <v>5144.417170000001</v>
      </c>
      <c r="G96" s="35">
        <f t="shared" si="22"/>
        <v>5881.820949999999</v>
      </c>
      <c r="H96" s="35">
        <v>2793.29544</v>
      </c>
      <c r="I96" s="35">
        <v>3002.42185</v>
      </c>
      <c r="J96" s="35">
        <v>2602.83409</v>
      </c>
      <c r="K96" s="35">
        <v>3292.12467</v>
      </c>
      <c r="L96" s="35">
        <v>2141.99532</v>
      </c>
      <c r="M96" s="35">
        <v>3278.98686</v>
      </c>
      <c r="N96" s="35">
        <v>0</v>
      </c>
      <c r="O96" s="35">
        <v>0</v>
      </c>
      <c r="P96" s="35">
        <v>0</v>
      </c>
    </row>
    <row r="97" spans="5:16" ht="13.5" thickBot="1">
      <c r="E97" s="115"/>
      <c r="F97" s="115"/>
      <c r="G97" s="115"/>
      <c r="H97" s="115"/>
      <c r="I97" s="115"/>
      <c r="J97" s="115"/>
      <c r="K97" s="115"/>
      <c r="L97" s="115"/>
      <c r="M97" s="115"/>
      <c r="N97" s="115"/>
      <c r="O97" s="115"/>
      <c r="P97" s="115"/>
    </row>
    <row r="98" spans="2:16" ht="13.5" thickBot="1">
      <c r="B98" s="93"/>
      <c r="C98" s="295" t="s">
        <v>64</v>
      </c>
      <c r="D98" s="296"/>
      <c r="E98" s="122">
        <f>SUM(H98,K98,N98)</f>
        <v>72592.31739</v>
      </c>
      <c r="F98" s="122">
        <f>SUM(I98,L98,O98)</f>
        <v>56580.08391</v>
      </c>
      <c r="G98" s="122">
        <f>SUM(J98,M98,P98)</f>
        <v>69306.9001</v>
      </c>
      <c r="H98" s="122">
        <v>24197.20668</v>
      </c>
      <c r="I98" s="122">
        <v>31985.322210000002</v>
      </c>
      <c r="J98" s="122">
        <v>43114.29368</v>
      </c>
      <c r="K98" s="122">
        <v>48383.84372999999</v>
      </c>
      <c r="L98" s="122">
        <v>24587.12112</v>
      </c>
      <c r="M98" s="122">
        <v>26192.60642</v>
      </c>
      <c r="N98" s="122">
        <v>11.26698</v>
      </c>
      <c r="O98" s="122">
        <v>7.64058</v>
      </c>
      <c r="P98" s="122">
        <v>0</v>
      </c>
    </row>
    <row r="99" spans="5:16" ht="13.5" thickBot="1">
      <c r="E99" s="115"/>
      <c r="F99" s="115"/>
      <c r="G99" s="115"/>
      <c r="H99" s="115"/>
      <c r="I99" s="115"/>
      <c r="J99" s="115"/>
      <c r="K99" s="115"/>
      <c r="L99" s="115"/>
      <c r="M99" s="115"/>
      <c r="N99" s="115"/>
      <c r="O99" s="115"/>
      <c r="P99" s="115"/>
    </row>
    <row r="100" spans="2:16" ht="13.5" thickBot="1">
      <c r="B100" s="93"/>
      <c r="C100" s="295" t="s">
        <v>65</v>
      </c>
      <c r="D100" s="296"/>
      <c r="E100" s="122">
        <f>SUM(H100,K100,N100)</f>
        <v>16658.06423</v>
      </c>
      <c r="F100" s="122">
        <f>SUM(I100,L100,O100)</f>
        <v>11766.29442</v>
      </c>
      <c r="G100" s="122">
        <f>SUM(J100,M100,P100)</f>
        <v>10277.724310000001</v>
      </c>
      <c r="H100" s="122">
        <v>2990.4484500000003</v>
      </c>
      <c r="I100" s="122">
        <v>4768.05855</v>
      </c>
      <c r="J100" s="122">
        <v>5663.7962</v>
      </c>
      <c r="K100" s="122">
        <v>13667.61578</v>
      </c>
      <c r="L100" s="122">
        <v>6998.23587</v>
      </c>
      <c r="M100" s="122">
        <v>4613.928110000001</v>
      </c>
      <c r="N100" s="122">
        <v>0</v>
      </c>
      <c r="O100" s="122">
        <v>0</v>
      </c>
      <c r="P100" s="122">
        <v>0</v>
      </c>
    </row>
    <row r="101" spans="5:16" ht="13.5" thickBot="1">
      <c r="E101" s="115"/>
      <c r="F101" s="115"/>
      <c r="G101" s="115"/>
      <c r="H101" s="115"/>
      <c r="I101" s="115"/>
      <c r="J101" s="115"/>
      <c r="K101" s="115"/>
      <c r="L101" s="115"/>
      <c r="M101" s="115"/>
      <c r="N101" s="115"/>
      <c r="O101" s="115"/>
      <c r="P101" s="115"/>
    </row>
    <row r="102" spans="2:16" ht="13.5" thickBot="1">
      <c r="B102" s="93"/>
      <c r="C102" s="295" t="s">
        <v>66</v>
      </c>
      <c r="D102" s="296"/>
      <c r="E102" s="122">
        <f>SUM(H102,K102,N102)</f>
        <v>3192.3306399999997</v>
      </c>
      <c r="F102" s="122">
        <f>SUM(I102,L102,O102)</f>
        <v>4340.71089</v>
      </c>
      <c r="G102" s="122">
        <f>SUM(J102,M102,P102)</f>
        <v>3847.804</v>
      </c>
      <c r="H102" s="122">
        <v>823.07426</v>
      </c>
      <c r="I102" s="122">
        <v>1281.49907</v>
      </c>
      <c r="J102" s="122">
        <v>1662.28898</v>
      </c>
      <c r="K102" s="122">
        <v>2369.25638</v>
      </c>
      <c r="L102" s="122">
        <v>3059.21182</v>
      </c>
      <c r="M102" s="122">
        <v>2185.51502</v>
      </c>
      <c r="N102" s="122">
        <v>0</v>
      </c>
      <c r="O102" s="122">
        <v>0</v>
      </c>
      <c r="P102" s="122">
        <v>0</v>
      </c>
    </row>
    <row r="103" spans="5:16" ht="13.5" thickBot="1">
      <c r="E103" s="115"/>
      <c r="F103" s="115"/>
      <c r="G103" s="115"/>
      <c r="H103" s="115"/>
      <c r="I103" s="115"/>
      <c r="J103" s="115"/>
      <c r="K103" s="115"/>
      <c r="L103" s="115"/>
      <c r="M103" s="115"/>
      <c r="N103" s="115"/>
      <c r="O103" s="115"/>
      <c r="P103" s="115"/>
    </row>
    <row r="104" spans="2:16" ht="13.5" thickBot="1">
      <c r="B104" s="93"/>
      <c r="C104" s="295" t="s">
        <v>67</v>
      </c>
      <c r="D104" s="296"/>
      <c r="E104" s="122">
        <f>SUM(H104,K104,N104)</f>
        <v>14708.668580000001</v>
      </c>
      <c r="F104" s="122">
        <f>SUM(I104,L104,O104)</f>
        <v>18116.55862</v>
      </c>
      <c r="G104" s="122">
        <f>SUM(J104,M104,P104)</f>
        <v>18769.7629</v>
      </c>
      <c r="H104" s="122">
        <f>SUM(H106:H108)</f>
        <v>4124.2216100000005</v>
      </c>
      <c r="I104" s="122">
        <f>SUM(I106:I108)</f>
        <v>8425.15187</v>
      </c>
      <c r="J104" s="122">
        <f aca="true" t="shared" si="23" ref="J104:P104">SUM(J106:J108)</f>
        <v>7881.731250000001</v>
      </c>
      <c r="K104" s="122">
        <f t="shared" si="23"/>
        <v>10584.44697</v>
      </c>
      <c r="L104" s="122">
        <f t="shared" si="23"/>
        <v>9691.40675</v>
      </c>
      <c r="M104" s="122">
        <f t="shared" si="23"/>
        <v>10888.031649999999</v>
      </c>
      <c r="N104" s="122">
        <f>SUM(N106:N108)</f>
        <v>0</v>
      </c>
      <c r="O104" s="122">
        <f>SUM(O106:O108)</f>
        <v>0</v>
      </c>
      <c r="P104" s="122">
        <f t="shared" si="23"/>
        <v>0</v>
      </c>
    </row>
    <row r="105" spans="5:16" ht="13.5" thickBot="1">
      <c r="E105" s="115"/>
      <c r="F105" s="115"/>
      <c r="G105" s="115"/>
      <c r="H105" s="115"/>
      <c r="I105" s="115"/>
      <c r="J105" s="115"/>
      <c r="K105" s="115"/>
      <c r="L105" s="115"/>
      <c r="M105" s="115"/>
      <c r="N105" s="115"/>
      <c r="O105" s="115"/>
      <c r="P105" s="115"/>
    </row>
    <row r="106" spans="3:16" ht="13.5" thickBot="1">
      <c r="C106" s="238" t="s">
        <v>68</v>
      </c>
      <c r="D106" s="239"/>
      <c r="E106" s="35">
        <f aca="true" t="shared" si="24" ref="E106:G108">SUM(H106,K106,N106)</f>
        <v>1193.84081</v>
      </c>
      <c r="F106" s="35">
        <f t="shared" si="24"/>
        <v>1767.5658400000002</v>
      </c>
      <c r="G106" s="35">
        <f t="shared" si="24"/>
        <v>1342.30615</v>
      </c>
      <c r="H106" s="35">
        <v>560.70948</v>
      </c>
      <c r="I106" s="35">
        <v>727.60766</v>
      </c>
      <c r="J106" s="35">
        <v>623.20479</v>
      </c>
      <c r="K106" s="35">
        <v>633.1313299999999</v>
      </c>
      <c r="L106" s="35">
        <v>1039.95818</v>
      </c>
      <c r="M106" s="35">
        <v>719.10136</v>
      </c>
      <c r="N106" s="35">
        <v>0</v>
      </c>
      <c r="O106" s="35">
        <v>0</v>
      </c>
      <c r="P106" s="35">
        <v>0</v>
      </c>
    </row>
    <row r="107" spans="3:16" ht="13.5" thickBot="1">
      <c r="C107" s="238" t="s">
        <v>69</v>
      </c>
      <c r="D107" s="239"/>
      <c r="E107" s="35">
        <f t="shared" si="24"/>
        <v>2534.16378</v>
      </c>
      <c r="F107" s="35">
        <f t="shared" si="24"/>
        <v>4304.37207</v>
      </c>
      <c r="G107" s="35">
        <v>3696.82812</v>
      </c>
      <c r="H107" s="35">
        <v>1228.55615</v>
      </c>
      <c r="I107" s="35">
        <v>2027.11243</v>
      </c>
      <c r="J107" s="35">
        <v>2099.21952</v>
      </c>
      <c r="K107" s="35">
        <v>1305.60763</v>
      </c>
      <c r="L107" s="35">
        <v>2277.25964</v>
      </c>
      <c r="M107" s="35">
        <v>1597.6086</v>
      </c>
      <c r="N107" s="35">
        <v>0</v>
      </c>
      <c r="O107" s="35">
        <v>0</v>
      </c>
      <c r="P107" s="35">
        <v>0</v>
      </c>
    </row>
    <row r="108" spans="3:16" ht="13.5" thickBot="1">
      <c r="C108" s="238" t="s">
        <v>70</v>
      </c>
      <c r="D108" s="239"/>
      <c r="E108" s="35">
        <f t="shared" si="24"/>
        <v>10980.663990000001</v>
      </c>
      <c r="F108" s="35">
        <f t="shared" si="24"/>
        <v>12044.62071</v>
      </c>
      <c r="G108" s="35">
        <v>13730.62863</v>
      </c>
      <c r="H108" s="35">
        <v>2334.95598</v>
      </c>
      <c r="I108" s="35">
        <v>5670.43178</v>
      </c>
      <c r="J108" s="35">
        <v>5159.30694</v>
      </c>
      <c r="K108" s="35">
        <v>8645.70801</v>
      </c>
      <c r="L108" s="35">
        <v>6374.188929999999</v>
      </c>
      <c r="M108" s="35">
        <v>8571.321689999999</v>
      </c>
      <c r="N108" s="35">
        <v>0</v>
      </c>
      <c r="O108" s="35">
        <v>0</v>
      </c>
      <c r="P108" s="35">
        <v>0</v>
      </c>
    </row>
    <row r="109" spans="5:16" ht="13.5" thickBot="1">
      <c r="E109" s="115"/>
      <c r="F109" s="115"/>
      <c r="G109" s="115"/>
      <c r="H109" s="115"/>
      <c r="I109" s="115"/>
      <c r="J109" s="115"/>
      <c r="K109" s="115"/>
      <c r="L109" s="115"/>
      <c r="M109" s="115"/>
      <c r="N109" s="115"/>
      <c r="O109" s="115"/>
      <c r="P109" s="115"/>
    </row>
    <row r="110" spans="2:16" ht="13.5" thickBot="1">
      <c r="B110" s="93"/>
      <c r="C110" s="295" t="s">
        <v>71</v>
      </c>
      <c r="D110" s="296"/>
      <c r="E110" s="122">
        <f>SUM(H110,K110,N110)</f>
        <v>540.72474</v>
      </c>
      <c r="F110" s="122">
        <f>SUM(I110,L110,O110)</f>
        <v>3022.6750999999995</v>
      </c>
      <c r="G110" s="122">
        <f>SUM(J110,M110,P110)</f>
        <v>564.06308</v>
      </c>
      <c r="H110" s="122">
        <v>414.20754</v>
      </c>
      <c r="I110" s="122">
        <v>814.66247</v>
      </c>
      <c r="J110" s="122">
        <v>489.996</v>
      </c>
      <c r="K110" s="122">
        <v>126.5172</v>
      </c>
      <c r="L110" s="122">
        <v>2208.0126299999997</v>
      </c>
      <c r="M110" s="122">
        <v>74.06708</v>
      </c>
      <c r="N110" s="122">
        <v>0</v>
      </c>
      <c r="O110" s="122">
        <v>0</v>
      </c>
      <c r="P110" s="122">
        <v>0</v>
      </c>
    </row>
    <row r="111" spans="5:16" ht="13.5" thickBot="1">
      <c r="E111" s="115"/>
      <c r="F111" s="115"/>
      <c r="G111" s="115"/>
      <c r="H111" s="115"/>
      <c r="I111" s="115"/>
      <c r="J111" s="115"/>
      <c r="K111" s="115"/>
      <c r="L111" s="115"/>
      <c r="M111" s="115"/>
      <c r="N111" s="115"/>
      <c r="O111" s="115"/>
      <c r="P111" s="115"/>
    </row>
    <row r="112" spans="3:16" ht="13.5" thickBot="1">
      <c r="C112" s="238" t="s">
        <v>72</v>
      </c>
      <c r="D112" s="239"/>
      <c r="E112" s="35">
        <f>SUM(H112,K112,N112)</f>
        <v>88.16533999999999</v>
      </c>
      <c r="F112" s="35">
        <f>SUM(I112,L112,O112)</f>
        <v>125.26201999999999</v>
      </c>
      <c r="G112" s="35">
        <f>SUM(J112,M112,P112)</f>
        <v>66.223</v>
      </c>
      <c r="H112" s="35">
        <v>73.00389999999999</v>
      </c>
      <c r="I112" s="35">
        <v>121.59867999999999</v>
      </c>
      <c r="J112" s="35">
        <v>60.91518</v>
      </c>
      <c r="K112" s="35">
        <v>15.16144</v>
      </c>
      <c r="L112" s="35">
        <v>3.6633400000000003</v>
      </c>
      <c r="M112" s="35">
        <v>5.3078199999999995</v>
      </c>
      <c r="N112" s="35">
        <v>0</v>
      </c>
      <c r="O112" s="35">
        <v>0</v>
      </c>
      <c r="P112" s="35">
        <v>0</v>
      </c>
    </row>
    <row r="113" spans="3:16" ht="13.5" thickBot="1">
      <c r="C113" s="238" t="s">
        <v>73</v>
      </c>
      <c r="D113" s="239"/>
      <c r="E113" s="35">
        <f>SUM(H113,K113,N113,)</f>
        <v>501.28661000000005</v>
      </c>
      <c r="F113" s="35">
        <f>SUM(I113,L113,O113,)</f>
        <v>57.06812</v>
      </c>
      <c r="G113" s="35">
        <f>SUM(J113,M113,P113,)</f>
        <v>59.94999</v>
      </c>
      <c r="H113" s="35">
        <v>454.52651000000003</v>
      </c>
      <c r="I113" s="35">
        <v>57.06812</v>
      </c>
      <c r="J113" s="35">
        <v>53.6103</v>
      </c>
      <c r="K113" s="35">
        <v>46.7601</v>
      </c>
      <c r="L113" s="35">
        <v>0</v>
      </c>
      <c r="M113" s="35">
        <v>6.339689999999999</v>
      </c>
      <c r="N113" s="35">
        <v>0</v>
      </c>
      <c r="O113" s="35">
        <v>0</v>
      </c>
      <c r="P113" s="35">
        <v>0</v>
      </c>
    </row>
  </sheetData>
  <sheetProtection/>
  <mergeCells count="69">
    <mergeCell ref="C23:D23"/>
    <mergeCell ref="C25:D25"/>
    <mergeCell ref="C27:D27"/>
    <mergeCell ref="E19:G20"/>
    <mergeCell ref="C28:D28"/>
    <mergeCell ref="C29:D29"/>
    <mergeCell ref="C30:D30"/>
    <mergeCell ref="C31:D31"/>
    <mergeCell ref="C32:D32"/>
    <mergeCell ref="C33:D33"/>
    <mergeCell ref="C34:D34"/>
    <mergeCell ref="C36:D36"/>
    <mergeCell ref="C38:D38"/>
    <mergeCell ref="C39:D39"/>
    <mergeCell ref="C40:D40"/>
    <mergeCell ref="C42:D42"/>
    <mergeCell ref="C44:D44"/>
    <mergeCell ref="C46:D46"/>
    <mergeCell ref="C48:D48"/>
    <mergeCell ref="C49:D49"/>
    <mergeCell ref="C51:D51"/>
    <mergeCell ref="C53:D53"/>
    <mergeCell ref="C55:D55"/>
    <mergeCell ref="C56:D56"/>
    <mergeCell ref="C57:D57"/>
    <mergeCell ref="C58:D58"/>
    <mergeCell ref="C59:D59"/>
    <mergeCell ref="C61:D61"/>
    <mergeCell ref="C63:D63"/>
    <mergeCell ref="C64:D64"/>
    <mergeCell ref="C65:D65"/>
    <mergeCell ref="C66:D66"/>
    <mergeCell ref="C67:D67"/>
    <mergeCell ref="C68:D68"/>
    <mergeCell ref="C83:D83"/>
    <mergeCell ref="C84:D84"/>
    <mergeCell ref="C69:D69"/>
    <mergeCell ref="C70:D70"/>
    <mergeCell ref="C71:D71"/>
    <mergeCell ref="C73:D73"/>
    <mergeCell ref="C75:D75"/>
    <mergeCell ref="C76:D76"/>
    <mergeCell ref="C112:D112"/>
    <mergeCell ref="C113:D113"/>
    <mergeCell ref="C95:D95"/>
    <mergeCell ref="C96:D96"/>
    <mergeCell ref="C98:D98"/>
    <mergeCell ref="C100:D100"/>
    <mergeCell ref="C102:D102"/>
    <mergeCell ref="C104:D104"/>
    <mergeCell ref="C106:D106"/>
    <mergeCell ref="C107:D107"/>
    <mergeCell ref="C110:D110"/>
    <mergeCell ref="C86:D86"/>
    <mergeCell ref="C88:D88"/>
    <mergeCell ref="C89:D89"/>
    <mergeCell ref="C91:D91"/>
    <mergeCell ref="C93:D93"/>
    <mergeCell ref="C94:D94"/>
    <mergeCell ref="E17:P18"/>
    <mergeCell ref="N19:P20"/>
    <mergeCell ref="H20:J20"/>
    <mergeCell ref="H19:M19"/>
    <mergeCell ref="K20:M20"/>
    <mergeCell ref="C108:D108"/>
    <mergeCell ref="C77:D77"/>
    <mergeCell ref="C78:D78"/>
    <mergeCell ref="C80:D80"/>
    <mergeCell ref="C82:D8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tabColor theme="6"/>
  </sheetPr>
  <dimension ref="C17:C56"/>
  <sheetViews>
    <sheetView zoomScale="98" zoomScaleNormal="98" zoomScalePageLayoutView="0" workbookViewId="0" topLeftCell="A1">
      <selection activeCell="A1" sqref="A1"/>
    </sheetView>
  </sheetViews>
  <sheetFormatPr defaultColWidth="11.421875" defaultRowHeight="12.75"/>
  <cols>
    <col min="1" max="2" width="11.421875" style="14" customWidth="1"/>
    <col min="3" max="3" width="96.28125" style="14" bestFit="1" customWidth="1"/>
    <col min="4" max="16384" width="11.421875" style="14" customWidth="1"/>
  </cols>
  <sheetData>
    <row r="2" ht="12.75"/>
    <row r="3" ht="12.75"/>
    <row r="4" ht="12.75"/>
    <row r="5" ht="12.75"/>
    <row r="6" ht="12.75"/>
    <row r="7" ht="12.75"/>
    <row r="8" ht="12.75"/>
    <row r="9" ht="12.75"/>
    <row r="11" ht="12.75"/>
    <row r="12" ht="12.75"/>
    <row r="13" ht="12.75"/>
    <row r="14" ht="12.75"/>
    <row r="17" ht="15">
      <c r="C17" s="148" t="s">
        <v>132</v>
      </c>
    </row>
    <row r="18" ht="15">
      <c r="C18" s="148"/>
    </row>
    <row r="19" ht="60">
      <c r="C19" s="149" t="s">
        <v>133</v>
      </c>
    </row>
    <row r="21" ht="135">
      <c r="C21" s="149" t="s">
        <v>184</v>
      </c>
    </row>
    <row r="22" ht="15">
      <c r="C22" s="150"/>
    </row>
    <row r="23" ht="75">
      <c r="C23" s="149" t="s">
        <v>134</v>
      </c>
    </row>
    <row r="24" ht="15">
      <c r="C24" s="150"/>
    </row>
    <row r="25" ht="45">
      <c r="C25" s="149" t="s">
        <v>135</v>
      </c>
    </row>
    <row r="26" ht="15">
      <c r="C26" s="150"/>
    </row>
    <row r="27" ht="60">
      <c r="C27" s="149" t="s">
        <v>136</v>
      </c>
    </row>
    <row r="28" ht="15">
      <c r="C28" s="150"/>
    </row>
    <row r="29" ht="45">
      <c r="C29" s="149" t="s">
        <v>137</v>
      </c>
    </row>
    <row r="30" ht="15">
      <c r="C30" s="150"/>
    </row>
    <row r="31" ht="15">
      <c r="C31" s="150" t="s">
        <v>138</v>
      </c>
    </row>
    <row r="32" ht="15">
      <c r="C32" s="150"/>
    </row>
    <row r="33" ht="165">
      <c r="C33" s="149" t="s">
        <v>139</v>
      </c>
    </row>
    <row r="34" ht="210">
      <c r="C34" s="149" t="s">
        <v>140</v>
      </c>
    </row>
    <row r="35" ht="15">
      <c r="C35" s="150"/>
    </row>
    <row r="36" ht="15">
      <c r="C36" s="150" t="s">
        <v>141</v>
      </c>
    </row>
    <row r="37" ht="15">
      <c r="C37" s="150"/>
    </row>
    <row r="38" ht="60">
      <c r="C38" s="149" t="s">
        <v>148</v>
      </c>
    </row>
    <row r="39" ht="15">
      <c r="C39" s="151"/>
    </row>
    <row r="40" ht="15">
      <c r="C40" s="150"/>
    </row>
    <row r="41" ht="15">
      <c r="C41" s="150" t="s">
        <v>142</v>
      </c>
    </row>
    <row r="42" ht="15">
      <c r="C42" s="150"/>
    </row>
    <row r="43" ht="60">
      <c r="C43" s="149" t="s">
        <v>143</v>
      </c>
    </row>
    <row r="44" ht="15">
      <c r="C44" s="150"/>
    </row>
    <row r="45" ht="45">
      <c r="C45" s="149" t="s">
        <v>144</v>
      </c>
    </row>
    <row r="46" ht="15">
      <c r="C46" s="151" t="s">
        <v>145</v>
      </c>
    </row>
    <row r="47" ht="15">
      <c r="C47" s="150"/>
    </row>
    <row r="48" ht="15">
      <c r="C48" s="150" t="s">
        <v>146</v>
      </c>
    </row>
    <row r="49" ht="15">
      <c r="C49" s="150"/>
    </row>
    <row r="50" ht="60">
      <c r="C50" s="149" t="s">
        <v>185</v>
      </c>
    </row>
    <row r="51" ht="15">
      <c r="C51" s="150"/>
    </row>
    <row r="52" ht="120">
      <c r="C52" s="149" t="s">
        <v>186</v>
      </c>
    </row>
    <row r="53" ht="15">
      <c r="C53" s="150"/>
    </row>
    <row r="54" ht="90">
      <c r="C54" s="149" t="s">
        <v>187</v>
      </c>
    </row>
    <row r="55" ht="15">
      <c r="C55" s="149"/>
    </row>
    <row r="56" ht="60">
      <c r="C56" s="149" t="s">
        <v>147</v>
      </c>
    </row>
  </sheetData>
  <sheetProtection/>
  <hyperlinks>
    <hyperlink ref="C46" r:id="rId1" display="http://www.empleo.gob.es/es/Guia/texto/guia_5/contenidos/guia_5_13_3.htm"/>
  </hyperlinks>
  <printOptions/>
  <pageMargins left="0.7" right="0.7" top="0.75" bottom="0.75" header="0.3" footer="0.3"/>
  <pageSetup horizontalDpi="200" verticalDpi="200" orientation="portrait" paperSize="9" r:id="rId3"/>
  <drawing r:id="rId2"/>
</worksheet>
</file>

<file path=xl/worksheets/sheet3.xml><?xml version="1.0" encoding="utf-8"?>
<worksheet xmlns="http://schemas.openxmlformats.org/spreadsheetml/2006/main" xmlns:r="http://schemas.openxmlformats.org/officeDocument/2006/relationships">
  <sheetPr codeName="Hoja2">
    <tabColor theme="6"/>
  </sheetPr>
  <dimension ref="A15:V41"/>
  <sheetViews>
    <sheetView zoomScalePageLayoutView="0" workbookViewId="0" topLeftCell="A1">
      <selection activeCell="A1" sqref="A1"/>
    </sheetView>
  </sheetViews>
  <sheetFormatPr defaultColWidth="11.421875" defaultRowHeight="12.75"/>
  <cols>
    <col min="1" max="1" width="11.421875" style="14" customWidth="1"/>
    <col min="2" max="2" width="10.140625" style="14" customWidth="1"/>
    <col min="3" max="3" width="14.57421875" style="14" customWidth="1"/>
    <col min="4" max="4" width="40.8515625" style="14" customWidth="1"/>
    <col min="5" max="12" width="11.421875" style="14" customWidth="1"/>
    <col min="13" max="14" width="11.7109375" style="14" bestFit="1" customWidth="1"/>
    <col min="15" max="16" width="11.421875" style="14" customWidth="1"/>
    <col min="17" max="17" width="13.28125" style="14" bestFit="1" customWidth="1"/>
    <col min="18" max="18" width="11.7109375" style="14" bestFit="1" customWidth="1"/>
    <col min="19" max="20" width="13.00390625" style="14" customWidth="1"/>
    <col min="21" max="16384" width="11.421875" style="14" customWidth="1"/>
  </cols>
  <sheetData>
    <row r="2" ht="12.75"/>
    <row r="3" ht="12.75"/>
    <row r="4" ht="12.75"/>
    <row r="5" ht="12.75"/>
    <row r="6" ht="12.75"/>
    <row r="7" ht="12.75"/>
    <row r="8" ht="12.75"/>
    <row r="9" ht="12.75"/>
    <row r="10" ht="12.75"/>
    <row r="11" ht="12.75"/>
    <row r="12" ht="12.75"/>
    <row r="13" ht="12.75"/>
    <row r="14" ht="13.5" customHeight="1"/>
    <row r="15" spans="1:14" ht="12.75">
      <c r="A15" s="196"/>
      <c r="E15" s="22"/>
      <c r="F15" s="22"/>
      <c r="G15" s="22"/>
      <c r="H15" s="22"/>
      <c r="I15" s="22"/>
      <c r="J15" s="22"/>
      <c r="K15" s="22"/>
      <c r="L15" s="22"/>
      <c r="M15" s="22"/>
      <c r="N15" s="22"/>
    </row>
    <row r="16" spans="4:16" ht="19.5" customHeight="1">
      <c r="D16" s="21"/>
      <c r="E16" s="224" t="s">
        <v>0</v>
      </c>
      <c r="F16" s="225"/>
      <c r="G16" s="225"/>
      <c r="H16" s="224" t="s">
        <v>159</v>
      </c>
      <c r="I16" s="225"/>
      <c r="J16" s="225"/>
      <c r="K16" s="224" t="s">
        <v>5</v>
      </c>
      <c r="L16" s="225"/>
      <c r="M16" s="225"/>
      <c r="N16" s="224" t="s">
        <v>158</v>
      </c>
      <c r="O16" s="225"/>
      <c r="P16" s="225"/>
    </row>
    <row r="17" spans="4:16" ht="21" customHeight="1" thickBot="1">
      <c r="D17" s="21"/>
      <c r="E17" s="226"/>
      <c r="F17" s="227"/>
      <c r="G17" s="227"/>
      <c r="H17" s="226"/>
      <c r="I17" s="227"/>
      <c r="J17" s="227"/>
      <c r="K17" s="226"/>
      <c r="L17" s="227"/>
      <c r="M17" s="227"/>
      <c r="N17" s="226"/>
      <c r="O17" s="227"/>
      <c r="P17" s="227"/>
    </row>
    <row r="18" spans="4:16" ht="19.5" customHeight="1" thickBot="1">
      <c r="D18" s="21"/>
      <c r="E18" s="13">
        <v>2020</v>
      </c>
      <c r="F18" s="13">
        <v>2021</v>
      </c>
      <c r="G18" s="13">
        <v>2022</v>
      </c>
      <c r="H18" s="13">
        <v>2020</v>
      </c>
      <c r="I18" s="13">
        <v>2021</v>
      </c>
      <c r="J18" s="13">
        <v>2022</v>
      </c>
      <c r="K18" s="13">
        <v>2020</v>
      </c>
      <c r="L18" s="13">
        <v>2021</v>
      </c>
      <c r="M18" s="13">
        <v>2022</v>
      </c>
      <c r="N18" s="13">
        <v>2020</v>
      </c>
      <c r="O18" s="13">
        <v>2021</v>
      </c>
      <c r="P18" s="13">
        <v>2022</v>
      </c>
    </row>
    <row r="19" spans="5:16" ht="12.75">
      <c r="E19" s="23"/>
      <c r="F19" s="23"/>
      <c r="G19" s="23"/>
      <c r="H19" s="23"/>
      <c r="I19" s="23"/>
      <c r="J19" s="23"/>
      <c r="K19" s="23"/>
      <c r="L19" s="23"/>
      <c r="M19" s="23"/>
      <c r="N19" s="23"/>
      <c r="O19" s="23"/>
      <c r="P19" s="23"/>
    </row>
    <row r="20" spans="3:16" ht="18" customHeight="1">
      <c r="C20" s="232" t="s">
        <v>1</v>
      </c>
      <c r="D20" s="232"/>
      <c r="E20" s="15">
        <f>SUM(E22,E26,E31)</f>
        <v>55506</v>
      </c>
      <c r="F20" s="15">
        <f>SUM(F22,F26,F31)</f>
        <v>64354</v>
      </c>
      <c r="G20" s="15">
        <f>SUM(G22,G26,G31)</f>
        <v>58202</v>
      </c>
      <c r="H20" s="193" t="s">
        <v>193</v>
      </c>
      <c r="I20" s="193" t="s">
        <v>191</v>
      </c>
      <c r="J20" s="193" t="s">
        <v>197</v>
      </c>
      <c r="K20" s="15">
        <f aca="true" t="shared" si="0" ref="K20:P20">SUM(K22,K26,K31)</f>
        <v>64585</v>
      </c>
      <c r="L20" s="15">
        <f t="shared" si="0"/>
        <v>73878</v>
      </c>
      <c r="M20" s="15">
        <f t="shared" si="0"/>
        <v>66930</v>
      </c>
      <c r="N20" s="36">
        <f t="shared" si="0"/>
        <v>459149.44597</v>
      </c>
      <c r="O20" s="36">
        <f t="shared" si="0"/>
        <v>576721.63182</v>
      </c>
      <c r="P20" s="36">
        <f t="shared" si="0"/>
        <v>535642.86688</v>
      </c>
    </row>
    <row r="21" ht="13.5" thickBot="1"/>
    <row r="22" spans="3:17" ht="13.5" thickBot="1">
      <c r="C22" s="233" t="s">
        <v>3</v>
      </c>
      <c r="D22" s="234"/>
      <c r="E22" s="173">
        <f aca="true" t="shared" si="1" ref="E22:P22">SUM(E23:E24)</f>
        <v>26539</v>
      </c>
      <c r="F22" s="173">
        <f t="shared" si="1"/>
        <v>37856</v>
      </c>
      <c r="G22" s="173">
        <f>SUM(G23:G24)</f>
        <v>40292</v>
      </c>
      <c r="H22" s="173">
        <f t="shared" si="1"/>
        <v>12969</v>
      </c>
      <c r="I22" s="173">
        <f t="shared" si="1"/>
        <v>17247</v>
      </c>
      <c r="J22" s="173">
        <f t="shared" si="1"/>
        <v>17715</v>
      </c>
      <c r="K22" s="173">
        <f t="shared" si="1"/>
        <v>29231</v>
      </c>
      <c r="L22" s="173">
        <f t="shared" si="1"/>
        <v>41961</v>
      </c>
      <c r="M22" s="173">
        <f t="shared" si="1"/>
        <v>44854</v>
      </c>
      <c r="N22" s="116">
        <f t="shared" si="1"/>
        <v>204599.92934</v>
      </c>
      <c r="O22" s="116">
        <f t="shared" si="1"/>
        <v>314355.38086</v>
      </c>
      <c r="P22" s="116">
        <f t="shared" si="1"/>
        <v>336947.8797</v>
      </c>
      <c r="Q22" s="117"/>
    </row>
    <row r="23" spans="4:16" ht="13.5" thickBot="1">
      <c r="D23" s="16" t="s">
        <v>86</v>
      </c>
      <c r="E23" s="17">
        <v>26506</v>
      </c>
      <c r="F23" s="17">
        <v>37847</v>
      </c>
      <c r="G23" s="17">
        <v>40291</v>
      </c>
      <c r="H23" s="18">
        <v>12967</v>
      </c>
      <c r="I23" s="18">
        <v>17245</v>
      </c>
      <c r="J23" s="18">
        <v>17714</v>
      </c>
      <c r="K23" s="18">
        <v>29137</v>
      </c>
      <c r="L23" s="18">
        <v>41952</v>
      </c>
      <c r="M23" s="18">
        <v>44853</v>
      </c>
      <c r="N23" s="35">
        <v>203143.02405</v>
      </c>
      <c r="O23" s="35">
        <v>314199.13782999996</v>
      </c>
      <c r="P23" s="35">
        <v>336940.67504</v>
      </c>
    </row>
    <row r="24" spans="4:16" ht="13.5" thickBot="1">
      <c r="D24" s="16" t="s">
        <v>87</v>
      </c>
      <c r="E24" s="17">
        <v>33</v>
      </c>
      <c r="F24" s="17">
        <v>9</v>
      </c>
      <c r="G24" s="217">
        <v>1</v>
      </c>
      <c r="H24" s="18">
        <v>2</v>
      </c>
      <c r="I24" s="18">
        <v>2</v>
      </c>
      <c r="J24" s="18">
        <v>1</v>
      </c>
      <c r="K24" s="18">
        <v>94</v>
      </c>
      <c r="L24" s="18">
        <v>9</v>
      </c>
      <c r="M24" s="18">
        <v>1</v>
      </c>
      <c r="N24" s="35">
        <v>1456.9052900000002</v>
      </c>
      <c r="O24" s="35">
        <v>156.24303</v>
      </c>
      <c r="P24" s="35">
        <v>7.20466</v>
      </c>
    </row>
    <row r="25" spans="3:4" ht="13.5" thickBot="1">
      <c r="C25" s="19"/>
      <c r="D25" s="20"/>
    </row>
    <row r="26" spans="3:17" ht="13.5" thickBot="1">
      <c r="C26" s="233" t="s">
        <v>2</v>
      </c>
      <c r="D26" s="234"/>
      <c r="E26" s="173">
        <f aca="true" t="shared" si="2" ref="E26:O26">SUM(E27:E29)</f>
        <v>28938</v>
      </c>
      <c r="F26" s="173">
        <f t="shared" si="2"/>
        <v>26487</v>
      </c>
      <c r="G26" s="173">
        <f>SUM(G27:G29)</f>
        <v>17899</v>
      </c>
      <c r="H26" s="173">
        <f t="shared" si="2"/>
        <v>2629</v>
      </c>
      <c r="I26" s="173">
        <f t="shared" si="2"/>
        <v>2845</v>
      </c>
      <c r="J26" s="173">
        <f t="shared" si="2"/>
        <v>2436</v>
      </c>
      <c r="K26" s="173">
        <f t="shared" si="2"/>
        <v>35312</v>
      </c>
      <c r="L26" s="173">
        <f t="shared" si="2"/>
        <v>31900</v>
      </c>
      <c r="M26" s="173">
        <f t="shared" si="2"/>
        <v>22065</v>
      </c>
      <c r="N26" s="116">
        <f t="shared" si="2"/>
        <v>254406.89351</v>
      </c>
      <c r="O26" s="116">
        <f t="shared" si="2"/>
        <v>262322.69049</v>
      </c>
      <c r="P26" s="116">
        <f>SUM(P27:P29)</f>
        <v>198549.37863</v>
      </c>
      <c r="Q26" s="117"/>
    </row>
    <row r="27" spans="4:16" ht="13.5" thickBot="1">
      <c r="D27" s="16" t="s">
        <v>88</v>
      </c>
      <c r="E27" s="17">
        <v>28891</v>
      </c>
      <c r="F27" s="17">
        <v>26480</v>
      </c>
      <c r="G27" s="17">
        <v>17894</v>
      </c>
      <c r="H27" s="18">
        <v>2626</v>
      </c>
      <c r="I27" s="18">
        <v>2841</v>
      </c>
      <c r="J27" s="18">
        <v>2433</v>
      </c>
      <c r="K27" s="18">
        <v>35265</v>
      </c>
      <c r="L27" s="18">
        <v>31892</v>
      </c>
      <c r="M27" s="18">
        <v>22060</v>
      </c>
      <c r="N27" s="35">
        <v>253458.31203</v>
      </c>
      <c r="O27" s="188">
        <v>262243.97501</v>
      </c>
      <c r="P27" s="188">
        <v>198519.41644</v>
      </c>
    </row>
    <row r="28" spans="4:16" ht="13.5" thickBot="1">
      <c r="D28" s="16" t="s">
        <v>89</v>
      </c>
      <c r="E28" s="17">
        <v>0</v>
      </c>
      <c r="F28" s="17" t="s">
        <v>151</v>
      </c>
      <c r="G28" s="17"/>
      <c r="H28" s="18">
        <v>0</v>
      </c>
      <c r="I28" s="18"/>
      <c r="J28" s="18"/>
      <c r="K28" s="18">
        <v>0</v>
      </c>
      <c r="L28" s="18"/>
      <c r="M28" s="18"/>
      <c r="N28" s="18">
        <v>0</v>
      </c>
      <c r="O28" s="18"/>
      <c r="P28" s="104"/>
    </row>
    <row r="29" spans="4:16" ht="13.5" thickBot="1">
      <c r="D29" s="16" t="s">
        <v>90</v>
      </c>
      <c r="E29" s="17">
        <v>47</v>
      </c>
      <c r="F29" s="17">
        <v>7</v>
      </c>
      <c r="G29" s="17">
        <v>5</v>
      </c>
      <c r="H29" s="18">
        <v>3</v>
      </c>
      <c r="I29" s="18">
        <v>4</v>
      </c>
      <c r="J29" s="18">
        <v>3</v>
      </c>
      <c r="K29" s="18">
        <v>47</v>
      </c>
      <c r="L29" s="18">
        <v>8</v>
      </c>
      <c r="M29" s="18">
        <v>5</v>
      </c>
      <c r="N29" s="35">
        <v>948.5814799999999</v>
      </c>
      <c r="O29" s="35">
        <v>78.71548</v>
      </c>
      <c r="P29" s="35">
        <v>29.96219</v>
      </c>
    </row>
    <row r="30" spans="3:5" ht="13.5" thickBot="1">
      <c r="C30" s="19"/>
      <c r="D30" s="20"/>
      <c r="E30" s="104"/>
    </row>
    <row r="31" spans="3:17" ht="13.5" thickBot="1">
      <c r="C31" s="235" t="s">
        <v>4</v>
      </c>
      <c r="D31" s="236"/>
      <c r="E31" s="173">
        <f aca="true" t="shared" si="3" ref="E31:O31">SUM(E32:E35)</f>
        <v>29</v>
      </c>
      <c r="F31" s="173">
        <f t="shared" si="3"/>
        <v>11</v>
      </c>
      <c r="G31" s="173">
        <f>SUM(G32:G35)</f>
        <v>11</v>
      </c>
      <c r="H31" s="173">
        <f t="shared" si="3"/>
        <v>22</v>
      </c>
      <c r="I31" s="173">
        <f t="shared" si="3"/>
        <v>10</v>
      </c>
      <c r="J31" s="173">
        <f t="shared" si="3"/>
        <v>6</v>
      </c>
      <c r="K31" s="173">
        <f t="shared" si="3"/>
        <v>42</v>
      </c>
      <c r="L31" s="173">
        <f t="shared" si="3"/>
        <v>17</v>
      </c>
      <c r="M31" s="173">
        <f t="shared" si="3"/>
        <v>11</v>
      </c>
      <c r="N31" s="116">
        <f t="shared" si="3"/>
        <v>142.62312</v>
      </c>
      <c r="O31" s="116">
        <f t="shared" si="3"/>
        <v>43.56047000000001</v>
      </c>
      <c r="P31" s="116">
        <f>SUM(P32:P35)</f>
        <v>145.60854999999998</v>
      </c>
      <c r="Q31" s="117"/>
    </row>
    <row r="32" spans="4:16" ht="13.5" thickBot="1">
      <c r="D32" s="16" t="s">
        <v>91</v>
      </c>
      <c r="E32" s="17">
        <v>23</v>
      </c>
      <c r="F32" s="17">
        <v>10</v>
      </c>
      <c r="G32" s="17">
        <v>2</v>
      </c>
      <c r="H32" s="18">
        <v>18</v>
      </c>
      <c r="I32" s="18">
        <v>9</v>
      </c>
      <c r="J32" s="18">
        <v>2</v>
      </c>
      <c r="K32" s="18">
        <v>26</v>
      </c>
      <c r="L32" s="18">
        <v>16</v>
      </c>
      <c r="M32" s="18">
        <v>2</v>
      </c>
      <c r="N32" s="35">
        <v>92.63618</v>
      </c>
      <c r="O32" s="35">
        <v>40.714270000000006</v>
      </c>
      <c r="P32" s="35">
        <v>4.1934</v>
      </c>
    </row>
    <row r="33" spans="4:16" ht="13.5" thickBot="1">
      <c r="D33" s="16" t="s">
        <v>92</v>
      </c>
      <c r="E33" s="17">
        <v>1</v>
      </c>
      <c r="F33" s="17"/>
      <c r="G33" s="17"/>
      <c r="H33" s="18">
        <v>1</v>
      </c>
      <c r="I33" s="18"/>
      <c r="J33" s="18"/>
      <c r="K33" s="18">
        <v>1</v>
      </c>
      <c r="L33" s="18"/>
      <c r="M33" s="18"/>
      <c r="N33" s="35">
        <v>7.18174</v>
      </c>
      <c r="O33" s="18"/>
      <c r="P33" s="18"/>
    </row>
    <row r="34" spans="4:16" ht="13.5" thickBot="1">
      <c r="D34" s="16" t="s">
        <v>93</v>
      </c>
      <c r="E34" s="17" t="s">
        <v>151</v>
      </c>
      <c r="F34" s="17" t="s">
        <v>151</v>
      </c>
      <c r="G34" s="17"/>
      <c r="H34" s="18" t="s">
        <v>151</v>
      </c>
      <c r="I34" s="17"/>
      <c r="J34" s="17"/>
      <c r="K34" s="18" t="s">
        <v>151</v>
      </c>
      <c r="L34" s="17"/>
      <c r="M34" s="17"/>
      <c r="N34" s="18" t="s">
        <v>151</v>
      </c>
      <c r="O34" s="17" t="s">
        <v>151</v>
      </c>
      <c r="P34" s="17"/>
    </row>
    <row r="35" spans="4:16" ht="13.5" thickBot="1">
      <c r="D35" s="16" t="s">
        <v>94</v>
      </c>
      <c r="E35" s="17">
        <v>5</v>
      </c>
      <c r="F35" s="17">
        <v>1</v>
      </c>
      <c r="G35" s="17">
        <v>9</v>
      </c>
      <c r="H35" s="18">
        <v>3</v>
      </c>
      <c r="I35" s="18">
        <v>1</v>
      </c>
      <c r="J35" s="18">
        <v>4</v>
      </c>
      <c r="K35" s="18">
        <v>15</v>
      </c>
      <c r="L35" s="18">
        <v>1</v>
      </c>
      <c r="M35" s="18">
        <v>9</v>
      </c>
      <c r="N35" s="35">
        <v>42.8052</v>
      </c>
      <c r="O35" s="35">
        <v>2.8461999999999996</v>
      </c>
      <c r="P35" s="35">
        <v>141.41514999999998</v>
      </c>
    </row>
    <row r="36" spans="4:18" ht="13.5" thickBot="1">
      <c r="D36" s="16"/>
      <c r="R36" s="174"/>
    </row>
    <row r="37" spans="3:16" ht="12.75" customHeight="1">
      <c r="C37" s="228" t="s">
        <v>163</v>
      </c>
      <c r="D37" s="229"/>
      <c r="E37" s="229"/>
      <c r="F37" s="229"/>
      <c r="G37" s="229"/>
      <c r="H37" s="229"/>
      <c r="I37" s="229"/>
      <c r="J37" s="229"/>
      <c r="K37" s="229"/>
      <c r="L37" s="229"/>
      <c r="M37" s="229"/>
      <c r="N37" s="229"/>
      <c r="O37" s="29"/>
      <c r="P37" s="29"/>
    </row>
    <row r="38" spans="3:22" ht="12.75">
      <c r="C38" s="230"/>
      <c r="D38" s="231"/>
      <c r="E38" s="231"/>
      <c r="F38" s="231"/>
      <c r="G38" s="231"/>
      <c r="H38" s="231"/>
      <c r="I38" s="231"/>
      <c r="J38" s="231"/>
      <c r="K38" s="231"/>
      <c r="L38" s="231"/>
      <c r="M38" s="231"/>
      <c r="N38" s="231"/>
      <c r="O38" s="30"/>
      <c r="P38" s="29"/>
      <c r="Q38" s="28"/>
      <c r="R38" s="28"/>
      <c r="S38" s="28"/>
      <c r="T38" s="28"/>
      <c r="U38" s="28"/>
      <c r="V38" s="28"/>
    </row>
    <row r="39" spans="16:20" ht="12.75" customHeight="1">
      <c r="P39" s="152"/>
      <c r="Q39" s="6"/>
      <c r="R39" s="6"/>
      <c r="S39" s="24"/>
      <c r="T39" s="24"/>
    </row>
    <row r="40" spans="16:20" ht="12.75">
      <c r="P40" s="152"/>
      <c r="Q40" s="6"/>
      <c r="R40" s="6"/>
      <c r="S40" s="24"/>
      <c r="T40" s="24"/>
    </row>
    <row r="41" spans="3:20" ht="12.75">
      <c r="C41" s="25"/>
      <c r="D41" s="26"/>
      <c r="E41" s="26"/>
      <c r="F41" s="26"/>
      <c r="G41" s="26"/>
      <c r="H41" s="26"/>
      <c r="I41" s="26"/>
      <c r="J41" s="26"/>
      <c r="K41" s="26"/>
      <c r="L41" s="26"/>
      <c r="M41" s="26"/>
      <c r="N41" s="26"/>
      <c r="O41" s="26"/>
      <c r="P41" s="26"/>
      <c r="Q41" s="26"/>
      <c r="R41" s="26"/>
      <c r="S41" s="27"/>
      <c r="T41" s="27"/>
    </row>
  </sheetData>
  <sheetProtection/>
  <mergeCells count="9">
    <mergeCell ref="N16:P17"/>
    <mergeCell ref="K16:M17"/>
    <mergeCell ref="H16:J17"/>
    <mergeCell ref="C37:N38"/>
    <mergeCell ref="C20:D20"/>
    <mergeCell ref="C22:D22"/>
    <mergeCell ref="C26:D26"/>
    <mergeCell ref="C31:D31"/>
    <mergeCell ref="E16:G1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3">
    <tabColor theme="6"/>
  </sheetPr>
  <dimension ref="B16:T51"/>
  <sheetViews>
    <sheetView zoomScalePageLayoutView="0" workbookViewId="0" topLeftCell="B1">
      <selection activeCell="B1" sqref="B1"/>
    </sheetView>
  </sheetViews>
  <sheetFormatPr defaultColWidth="11.421875" defaultRowHeight="12.75"/>
  <cols>
    <col min="1" max="5" width="11.421875" style="31" customWidth="1"/>
    <col min="6" max="6" width="20.7109375" style="31" customWidth="1"/>
    <col min="7" max="7" width="13.00390625" style="31" customWidth="1"/>
    <col min="8" max="9" width="11.7109375" style="31" bestFit="1" customWidth="1"/>
    <col min="10" max="10" width="13.00390625" style="31" customWidth="1"/>
    <col min="11" max="12" width="11.7109375" style="31" bestFit="1" customWidth="1"/>
    <col min="13" max="13" width="13.00390625" style="31" customWidth="1"/>
    <col min="14" max="16384" width="11.421875" style="31" customWidth="1"/>
  </cols>
  <sheetData>
    <row r="1" ht="12.75"/>
    <row r="2" ht="12.75"/>
    <row r="3" ht="12.75"/>
    <row r="4" ht="12.75"/>
    <row r="5" ht="12.75"/>
    <row r="6" ht="12.75"/>
    <row r="7" ht="12.75"/>
    <row r="8" ht="12.75"/>
    <row r="10" ht="12.75"/>
    <row r="11" ht="12.75"/>
    <row r="12" ht="12.75"/>
    <row r="13" ht="12.75"/>
    <row r="16" spans="2:15" ht="21" customHeight="1" thickBot="1">
      <c r="B16" s="194"/>
      <c r="G16" s="237">
        <v>2020</v>
      </c>
      <c r="H16" s="237"/>
      <c r="I16" s="237"/>
      <c r="J16" s="237">
        <v>2021</v>
      </c>
      <c r="K16" s="237"/>
      <c r="L16" s="237"/>
      <c r="M16" s="237">
        <v>2022</v>
      </c>
      <c r="N16" s="237"/>
      <c r="O16" s="237"/>
    </row>
    <row r="17" spans="7:15" ht="15.75" customHeight="1" thickBot="1">
      <c r="G17" s="237"/>
      <c r="H17" s="237"/>
      <c r="I17" s="237"/>
      <c r="J17" s="237"/>
      <c r="K17" s="237"/>
      <c r="L17" s="237"/>
      <c r="M17" s="237"/>
      <c r="N17" s="237"/>
      <c r="O17" s="237"/>
    </row>
    <row r="18" spans="7:15" ht="30.75" customHeight="1" thickBot="1">
      <c r="G18" s="13" t="s">
        <v>162</v>
      </c>
      <c r="H18" s="13" t="s">
        <v>152</v>
      </c>
      <c r="I18" s="13" t="s">
        <v>6</v>
      </c>
      <c r="J18" s="13" t="s">
        <v>162</v>
      </c>
      <c r="K18" s="13" t="s">
        <v>152</v>
      </c>
      <c r="L18" s="13" t="s">
        <v>6</v>
      </c>
      <c r="M18" s="13" t="s">
        <v>162</v>
      </c>
      <c r="N18" s="13" t="s">
        <v>152</v>
      </c>
      <c r="O18" s="13" t="s">
        <v>6</v>
      </c>
    </row>
    <row r="19" spans="3:15" ht="13.5" thickBot="1">
      <c r="C19" s="39"/>
      <c r="D19" s="39"/>
      <c r="E19" s="39"/>
      <c r="F19" s="39"/>
      <c r="G19" s="39"/>
      <c r="H19" s="39"/>
      <c r="I19" s="39"/>
      <c r="J19" s="39"/>
      <c r="K19" s="39"/>
      <c r="L19" s="39"/>
      <c r="M19" s="39"/>
      <c r="N19" s="39"/>
      <c r="O19" s="39"/>
    </row>
    <row r="20" spans="2:15" ht="13.5" thickBot="1">
      <c r="B20" s="93"/>
      <c r="C20" s="181" t="s">
        <v>78</v>
      </c>
      <c r="D20" s="182"/>
      <c r="E20" s="182"/>
      <c r="F20" s="182"/>
      <c r="G20" s="182"/>
      <c r="H20" s="182"/>
      <c r="I20" s="183"/>
      <c r="J20" s="182"/>
      <c r="K20" s="182"/>
      <c r="L20" s="182"/>
      <c r="M20" s="182"/>
      <c r="N20" s="182"/>
      <c r="O20" s="182"/>
    </row>
    <row r="21" spans="2:15" ht="13.5" thickBot="1">
      <c r="B21" s="93"/>
      <c r="C21" s="184"/>
      <c r="D21" s="185"/>
      <c r="E21" s="185"/>
      <c r="F21" s="185"/>
      <c r="G21" s="185"/>
      <c r="H21" s="185"/>
      <c r="I21" s="186"/>
      <c r="J21" s="185"/>
      <c r="K21" s="185"/>
      <c r="L21" s="185"/>
      <c r="M21" s="185"/>
      <c r="N21" s="185"/>
      <c r="O21" s="185"/>
    </row>
    <row r="22" spans="3:15" ht="13.5" thickBot="1">
      <c r="C22" s="38"/>
      <c r="D22" s="46"/>
      <c r="E22" s="46"/>
      <c r="F22" s="46"/>
      <c r="G22" s="176"/>
      <c r="H22" s="176"/>
      <c r="I22" s="176"/>
      <c r="J22" s="46"/>
      <c r="K22" s="46"/>
      <c r="L22" s="46"/>
      <c r="M22" s="46"/>
      <c r="N22" s="46"/>
      <c r="O22" s="46"/>
    </row>
    <row r="23" spans="4:20" ht="16.5" customHeight="1" thickBot="1">
      <c r="D23" s="246" t="s">
        <v>7</v>
      </c>
      <c r="E23" s="247"/>
      <c r="F23" s="248"/>
      <c r="G23" s="45">
        <v>64585</v>
      </c>
      <c r="H23" s="45">
        <v>40117</v>
      </c>
      <c r="I23" s="175">
        <v>22957</v>
      </c>
      <c r="J23" s="45">
        <v>73878</v>
      </c>
      <c r="K23" s="45">
        <v>42158</v>
      </c>
      <c r="L23" s="175">
        <v>28877</v>
      </c>
      <c r="M23" s="175">
        <v>66930</v>
      </c>
      <c r="N23" s="175">
        <v>38382</v>
      </c>
      <c r="O23" s="175">
        <v>25137</v>
      </c>
      <c r="R23" s="55"/>
      <c r="S23" s="55"/>
      <c r="T23" s="55"/>
    </row>
    <row r="24" spans="4:20" ht="13.5" thickBot="1">
      <c r="D24" s="42"/>
      <c r="E24" s="238" t="s">
        <v>95</v>
      </c>
      <c r="F24" s="239"/>
      <c r="G24" s="18">
        <v>53438</v>
      </c>
      <c r="H24" s="18">
        <v>33706</v>
      </c>
      <c r="I24" s="18">
        <v>18478</v>
      </c>
      <c r="J24" s="18">
        <v>58719</v>
      </c>
      <c r="K24" s="18">
        <v>34140</v>
      </c>
      <c r="L24" s="18">
        <v>22313</v>
      </c>
      <c r="M24" s="18">
        <v>54801</v>
      </c>
      <c r="N24" s="18">
        <v>31761</v>
      </c>
      <c r="O24" s="18">
        <v>20223</v>
      </c>
      <c r="R24" s="55"/>
      <c r="S24" s="55"/>
      <c r="T24" s="55"/>
    </row>
    <row r="25" spans="5:15" ht="13.5" thickBot="1">
      <c r="E25" s="238" t="s">
        <v>96</v>
      </c>
      <c r="F25" s="239"/>
      <c r="G25" s="18">
        <v>36618</v>
      </c>
      <c r="H25" s="18">
        <v>21178</v>
      </c>
      <c r="I25" s="18">
        <v>14475</v>
      </c>
      <c r="J25" s="18">
        <v>48769</v>
      </c>
      <c r="K25" s="18">
        <v>27366</v>
      </c>
      <c r="L25" s="18">
        <v>19338</v>
      </c>
      <c r="M25" s="18">
        <v>43440</v>
      </c>
      <c r="N25" s="18">
        <v>24246</v>
      </c>
      <c r="O25" s="18">
        <v>16854</v>
      </c>
    </row>
    <row r="26" ht="13.5" thickBot="1">
      <c r="M26" s="55"/>
    </row>
    <row r="27" spans="4:6" ht="13.5" thickBot="1">
      <c r="D27" s="37"/>
      <c r="E27" s="37"/>
      <c r="F27" s="37"/>
    </row>
    <row r="28" spans="2:15" ht="13.5" thickBot="1">
      <c r="B28" s="93"/>
      <c r="C28" s="181" t="s">
        <v>160</v>
      </c>
      <c r="D28" s="182"/>
      <c r="E28" s="182"/>
      <c r="F28" s="182"/>
      <c r="G28" s="182"/>
      <c r="H28" s="182"/>
      <c r="I28" s="183"/>
      <c r="J28" s="182"/>
      <c r="K28" s="182"/>
      <c r="L28" s="183"/>
      <c r="M28" s="182"/>
      <c r="N28" s="182"/>
      <c r="O28" s="183"/>
    </row>
    <row r="29" spans="2:15" ht="13.5" thickBot="1">
      <c r="B29" s="93"/>
      <c r="C29" s="184"/>
      <c r="D29" s="185"/>
      <c r="E29" s="185"/>
      <c r="F29" s="185"/>
      <c r="G29" s="185"/>
      <c r="H29" s="185"/>
      <c r="I29" s="186"/>
      <c r="J29" s="185"/>
      <c r="K29" s="185"/>
      <c r="L29" s="186"/>
      <c r="M29" s="185"/>
      <c r="N29" s="185"/>
      <c r="O29" s="186"/>
    </row>
    <row r="30" spans="4:15" ht="13.5" thickBot="1">
      <c r="D30" s="44"/>
      <c r="E30" s="44"/>
      <c r="F30" s="46"/>
      <c r="G30" s="95"/>
      <c r="H30" s="95"/>
      <c r="I30" s="95"/>
      <c r="J30" s="95"/>
      <c r="K30" s="95"/>
      <c r="L30" s="95"/>
      <c r="M30" s="95"/>
      <c r="N30" s="95"/>
      <c r="O30" s="95"/>
    </row>
    <row r="31" spans="4:15" ht="15" customHeight="1" thickBot="1">
      <c r="D31" s="249" t="s">
        <v>7</v>
      </c>
      <c r="E31" s="250"/>
      <c r="F31" s="251"/>
      <c r="G31" s="48">
        <f aca="true" t="shared" si="0" ref="G31:L31">SUM(G32,G35)</f>
        <v>459149.44597</v>
      </c>
      <c r="H31" s="48">
        <f t="shared" si="0"/>
        <v>291307.11375</v>
      </c>
      <c r="I31" s="48">
        <f t="shared" si="0"/>
        <v>157176.07955999998</v>
      </c>
      <c r="J31" s="48">
        <f t="shared" si="0"/>
        <v>576721.63182</v>
      </c>
      <c r="K31" s="48">
        <f t="shared" si="0"/>
        <v>348097.81649</v>
      </c>
      <c r="L31" s="48">
        <f t="shared" si="0"/>
        <v>206916.86346</v>
      </c>
      <c r="M31" s="48">
        <f>SUM(M32,M35)</f>
        <v>535642.86688</v>
      </c>
      <c r="N31" s="48">
        <f>SUM(N32,N35)</f>
        <v>322120.90218</v>
      </c>
      <c r="O31" s="48">
        <f>SUM(O32,O35)</f>
        <v>186781.8467</v>
      </c>
    </row>
    <row r="32" spans="4:15" ht="13.5" thickBot="1">
      <c r="D32" s="38"/>
      <c r="E32" s="252" t="s">
        <v>97</v>
      </c>
      <c r="F32" s="253"/>
      <c r="G32" s="116">
        <f aca="true" t="shared" si="1" ref="G32:L32">SUM(G33:G34)</f>
        <v>176229.3662</v>
      </c>
      <c r="H32" s="116">
        <f t="shared" si="1"/>
        <v>116458.95251999999</v>
      </c>
      <c r="I32" s="116">
        <f t="shared" si="1"/>
        <v>55187.890759999995</v>
      </c>
      <c r="J32" s="116">
        <f t="shared" si="1"/>
        <v>203952.1827</v>
      </c>
      <c r="K32" s="116">
        <f t="shared" si="1"/>
        <v>126820.85027</v>
      </c>
      <c r="L32" s="116">
        <f t="shared" si="1"/>
        <v>68911.44024</v>
      </c>
      <c r="M32" s="116">
        <f>SUM(M33:M34)</f>
        <v>194785.72428</v>
      </c>
      <c r="N32" s="116">
        <f>SUM(N33:N34)</f>
        <v>121792.42420000001</v>
      </c>
      <c r="O32" s="116">
        <f>SUM(O33:O34)</f>
        <v>62595.85740000001</v>
      </c>
    </row>
    <row r="33" spans="5:15" ht="13.5" thickBot="1">
      <c r="E33" s="238" t="s">
        <v>98</v>
      </c>
      <c r="F33" s="239"/>
      <c r="G33" s="35">
        <v>87382.12298</v>
      </c>
      <c r="H33" s="35">
        <v>55174.49198</v>
      </c>
      <c r="I33" s="35">
        <v>29866.11211</v>
      </c>
      <c r="J33" s="35">
        <v>129645.05934</v>
      </c>
      <c r="K33" s="35">
        <v>81204.07642</v>
      </c>
      <c r="L33" s="35">
        <v>43052.3184</v>
      </c>
      <c r="M33" s="35">
        <v>137607.83</v>
      </c>
      <c r="N33" s="35">
        <v>83597.04544</v>
      </c>
      <c r="O33" s="35">
        <v>46399.646740000004</v>
      </c>
    </row>
    <row r="34" spans="5:15" ht="13.5" thickBot="1">
      <c r="E34" s="238" t="s">
        <v>99</v>
      </c>
      <c r="F34" s="239"/>
      <c r="G34" s="35">
        <v>88847.24322</v>
      </c>
      <c r="H34" s="35">
        <v>61284.46054</v>
      </c>
      <c r="I34" s="35">
        <v>25321.77865</v>
      </c>
      <c r="J34" s="35">
        <v>74307.12336</v>
      </c>
      <c r="K34" s="35">
        <v>45616.773850000005</v>
      </c>
      <c r="L34" s="35">
        <v>25859.12184</v>
      </c>
      <c r="M34" s="35">
        <v>57177.89428</v>
      </c>
      <c r="N34" s="35">
        <v>38195.37876</v>
      </c>
      <c r="O34" s="35">
        <v>16196.21066</v>
      </c>
    </row>
    <row r="35" spans="5:15" ht="13.5" thickBot="1">
      <c r="E35" s="254" t="s">
        <v>96</v>
      </c>
      <c r="F35" s="255"/>
      <c r="G35" s="116">
        <f aca="true" t="shared" si="2" ref="G35:L35">SUM(G36:G38)</f>
        <v>282920.07977</v>
      </c>
      <c r="H35" s="116">
        <f t="shared" si="2"/>
        <v>174848.16123</v>
      </c>
      <c r="I35" s="116">
        <f t="shared" si="2"/>
        <v>101988.1888</v>
      </c>
      <c r="J35" s="116">
        <f t="shared" si="2"/>
        <v>372769.44912</v>
      </c>
      <c r="K35" s="116">
        <f t="shared" si="2"/>
        <v>221276.96622</v>
      </c>
      <c r="L35" s="116">
        <f t="shared" si="2"/>
        <v>138005.42322</v>
      </c>
      <c r="M35" s="116">
        <f>SUM(M36:M38)</f>
        <v>340857.14259999996</v>
      </c>
      <c r="N35" s="116">
        <f>SUM(N36:N38)</f>
        <v>200328.47798</v>
      </c>
      <c r="O35" s="116">
        <f>SUM(O36:O38)</f>
        <v>124185.9893</v>
      </c>
    </row>
    <row r="36" spans="5:15" ht="13.5" thickBot="1">
      <c r="E36" s="238" t="s">
        <v>98</v>
      </c>
      <c r="F36" s="239"/>
      <c r="G36" s="35">
        <v>117217.80636</v>
      </c>
      <c r="H36" s="35">
        <v>69177.50340999999</v>
      </c>
      <c r="I36" s="35">
        <v>46090.39496</v>
      </c>
      <c r="J36" s="35">
        <v>184710.32152</v>
      </c>
      <c r="K36" s="35">
        <v>106664.25301</v>
      </c>
      <c r="L36" s="35">
        <v>71925.83575</v>
      </c>
      <c r="M36" s="35">
        <v>199340.04969999997</v>
      </c>
      <c r="N36" s="35">
        <v>110118.47828</v>
      </c>
      <c r="O36" s="35">
        <v>79389.18725</v>
      </c>
    </row>
    <row r="37" spans="5:15" ht="13.5" thickBot="1">
      <c r="E37" s="238" t="s">
        <v>99</v>
      </c>
      <c r="F37" s="239"/>
      <c r="G37" s="35">
        <v>165559.65029</v>
      </c>
      <c r="H37" s="35">
        <v>105552.54755</v>
      </c>
      <c r="I37" s="35">
        <v>55873.28099</v>
      </c>
      <c r="J37" s="35">
        <v>188015.56712999998</v>
      </c>
      <c r="K37" s="35">
        <v>114581.87064</v>
      </c>
      <c r="L37" s="35">
        <v>66066.86957</v>
      </c>
      <c r="M37" s="35">
        <v>141371.48434999998</v>
      </c>
      <c r="N37" s="35">
        <v>90096.29937000001</v>
      </c>
      <c r="O37" s="35">
        <v>44764.89383</v>
      </c>
    </row>
    <row r="38" spans="5:15" ht="13.5" thickBot="1">
      <c r="E38" s="238" t="s">
        <v>100</v>
      </c>
      <c r="F38" s="239"/>
      <c r="G38" s="35">
        <v>142.62312</v>
      </c>
      <c r="H38" s="35">
        <v>118.11027</v>
      </c>
      <c r="I38" s="35">
        <v>24.51285</v>
      </c>
      <c r="J38" s="35">
        <v>43.56047</v>
      </c>
      <c r="K38" s="35">
        <v>30.84257</v>
      </c>
      <c r="L38" s="35">
        <v>12.7179</v>
      </c>
      <c r="M38" s="35">
        <v>145.60854999999998</v>
      </c>
      <c r="N38" s="35">
        <v>113.70033000000001</v>
      </c>
      <c r="O38" s="35">
        <v>31.90822</v>
      </c>
    </row>
    <row r="40" spans="4:6" ht="13.5" thickBot="1">
      <c r="D40" s="37"/>
      <c r="E40" s="37"/>
      <c r="F40" s="37"/>
    </row>
    <row r="41" spans="2:15" ht="13.5" thickBot="1">
      <c r="B41" s="93"/>
      <c r="C41" s="181" t="s">
        <v>161</v>
      </c>
      <c r="D41" s="182"/>
      <c r="E41" s="182"/>
      <c r="F41" s="182"/>
      <c r="G41" s="182"/>
      <c r="H41" s="182"/>
      <c r="I41" s="183"/>
      <c r="J41" s="182"/>
      <c r="K41" s="182"/>
      <c r="L41" s="183"/>
      <c r="M41" s="182"/>
      <c r="N41" s="182"/>
      <c r="O41" s="183"/>
    </row>
    <row r="42" spans="2:15" ht="13.5" thickBot="1">
      <c r="B42" s="93"/>
      <c r="C42" s="184"/>
      <c r="D42" s="185"/>
      <c r="E42" s="185"/>
      <c r="F42" s="185"/>
      <c r="G42" s="185"/>
      <c r="H42" s="185"/>
      <c r="I42" s="186"/>
      <c r="J42" s="185"/>
      <c r="K42" s="185"/>
      <c r="L42" s="186"/>
      <c r="M42" s="185"/>
      <c r="N42" s="185"/>
      <c r="O42" s="186"/>
    </row>
    <row r="43" spans="4:6" ht="13.5" thickBot="1">
      <c r="D43" s="38"/>
      <c r="E43" s="38"/>
      <c r="F43" s="38"/>
    </row>
    <row r="44" spans="4:15" ht="15.75" customHeight="1" thickBot="1">
      <c r="D44" s="240" t="s">
        <v>7</v>
      </c>
      <c r="E44" s="241"/>
      <c r="F44" s="242"/>
      <c r="G44" s="43">
        <f aca="true" t="shared" si="3" ref="G44:L44">(G31/G23)*1000</f>
        <v>7109.2273123790355</v>
      </c>
      <c r="H44" s="43">
        <f>(H31/H23)*1000</f>
        <v>7261.438137198695</v>
      </c>
      <c r="I44" s="43">
        <f t="shared" si="3"/>
        <v>6846.542647558478</v>
      </c>
      <c r="J44" s="43">
        <f t="shared" si="3"/>
        <v>7806.405585153903</v>
      </c>
      <c r="K44" s="43">
        <f t="shared" si="3"/>
        <v>8256.981272593575</v>
      </c>
      <c r="L44" s="43">
        <f t="shared" si="3"/>
        <v>7165.4556726806795</v>
      </c>
      <c r="M44" s="43">
        <f aca="true" t="shared" si="4" ref="M44:O45">(M31/M23)*1000</f>
        <v>8003.031030629016</v>
      </c>
      <c r="N44" s="43">
        <f t="shared" si="4"/>
        <v>8392.499144911677</v>
      </c>
      <c r="O44" s="43">
        <f t="shared" si="4"/>
        <v>7430.554429725106</v>
      </c>
    </row>
    <row r="45" spans="4:15" ht="13.5" thickBot="1">
      <c r="D45" s="38"/>
      <c r="E45" s="40" t="s">
        <v>95</v>
      </c>
      <c r="F45" s="41"/>
      <c r="G45" s="35">
        <f aca="true" t="shared" si="5" ref="G45:L45">(G32/G24)*1000</f>
        <v>3297.8286275683968</v>
      </c>
      <c r="H45" s="35">
        <f t="shared" si="5"/>
        <v>3455.1401091793746</v>
      </c>
      <c r="I45" s="35">
        <f t="shared" si="5"/>
        <v>2986.6809589782442</v>
      </c>
      <c r="J45" s="35">
        <f t="shared" si="5"/>
        <v>3473.359265314464</v>
      </c>
      <c r="K45" s="35">
        <f t="shared" si="5"/>
        <v>3714.7290647334503</v>
      </c>
      <c r="L45" s="35">
        <f t="shared" si="5"/>
        <v>3088.398702101914</v>
      </c>
      <c r="M45" s="35">
        <f t="shared" si="4"/>
        <v>3554.4191580445613</v>
      </c>
      <c r="N45" s="35">
        <f t="shared" si="4"/>
        <v>3834.653323258084</v>
      </c>
      <c r="O45" s="35">
        <f t="shared" si="4"/>
        <v>3095.28049250853</v>
      </c>
    </row>
    <row r="46" spans="5:15" ht="13.5" thickBot="1">
      <c r="E46" s="32" t="s">
        <v>96</v>
      </c>
      <c r="F46" s="33"/>
      <c r="G46" s="35">
        <f aca="true" t="shared" si="6" ref="G46:L46">(G35/G25)*1000</f>
        <v>7726.2570257796715</v>
      </c>
      <c r="H46" s="35">
        <f t="shared" si="6"/>
        <v>8256.122449239778</v>
      </c>
      <c r="I46" s="35">
        <f t="shared" si="6"/>
        <v>7045.816151986183</v>
      </c>
      <c r="J46" s="35">
        <f t="shared" si="6"/>
        <v>7643.5737685825015</v>
      </c>
      <c r="K46" s="35">
        <f t="shared" si="6"/>
        <v>8085.835204998904</v>
      </c>
      <c r="L46" s="35">
        <f t="shared" si="6"/>
        <v>7136.488945082221</v>
      </c>
      <c r="M46" s="35">
        <f>(M35/M25)*1000</f>
        <v>7846.6193047882125</v>
      </c>
      <c r="N46" s="35">
        <f>(N35/N25)*1000</f>
        <v>8262.33102284913</v>
      </c>
      <c r="O46" s="35">
        <f>(O35/O25)*1000</f>
        <v>7368.339225109766</v>
      </c>
    </row>
    <row r="47" ht="13.5" thickBot="1">
      <c r="G47" s="180"/>
    </row>
    <row r="49" spans="3:13" ht="13.5" thickBot="1">
      <c r="C49" s="243" t="s">
        <v>75</v>
      </c>
      <c r="D49" s="244"/>
      <c r="E49" s="244"/>
      <c r="F49" s="244"/>
      <c r="G49" s="244"/>
      <c r="H49" s="244"/>
      <c r="I49" s="244"/>
      <c r="J49" s="244"/>
      <c r="K49" s="244"/>
      <c r="L49" s="244"/>
      <c r="M49" s="245"/>
    </row>
    <row r="50" spans="3:13" ht="13.5" thickBot="1">
      <c r="C50" s="243" t="s">
        <v>76</v>
      </c>
      <c r="D50" s="244"/>
      <c r="E50" s="244"/>
      <c r="F50" s="244"/>
      <c r="G50" s="244"/>
      <c r="H50" s="244"/>
      <c r="I50" s="244"/>
      <c r="J50" s="244"/>
      <c r="K50" s="244"/>
      <c r="L50" s="244"/>
      <c r="M50" s="245"/>
    </row>
    <row r="51" spans="3:13" ht="13.5" thickBot="1">
      <c r="C51" s="243" t="s">
        <v>101</v>
      </c>
      <c r="D51" s="244"/>
      <c r="E51" s="244"/>
      <c r="F51" s="244"/>
      <c r="G51" s="244"/>
      <c r="H51" s="244"/>
      <c r="I51" s="244"/>
      <c r="J51" s="244"/>
      <c r="K51" s="244"/>
      <c r="L51" s="244"/>
      <c r="M51" s="245"/>
    </row>
  </sheetData>
  <sheetProtection/>
  <mergeCells count="18">
    <mergeCell ref="D44:F44"/>
    <mergeCell ref="C49:M49"/>
    <mergeCell ref="C50:M50"/>
    <mergeCell ref="C51:M51"/>
    <mergeCell ref="E37:F37"/>
    <mergeCell ref="D23:F23"/>
    <mergeCell ref="D31:F31"/>
    <mergeCell ref="E32:F32"/>
    <mergeCell ref="E35:F35"/>
    <mergeCell ref="E36:F36"/>
    <mergeCell ref="M16:O17"/>
    <mergeCell ref="G16:I17"/>
    <mergeCell ref="J16:L17"/>
    <mergeCell ref="E38:F38"/>
    <mergeCell ref="E33:F33"/>
    <mergeCell ref="E34:F34"/>
    <mergeCell ref="E24:F24"/>
    <mergeCell ref="E25:F25"/>
  </mergeCells>
  <printOptions/>
  <pageMargins left="0.7" right="0.7" top="0.75" bottom="0.75" header="0.3" footer="0.3"/>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tabColor theme="6"/>
  </sheetPr>
  <dimension ref="C16:AB37"/>
  <sheetViews>
    <sheetView zoomScalePageLayoutView="0" workbookViewId="0" topLeftCell="A1">
      <selection activeCell="A1" sqref="A1"/>
    </sheetView>
  </sheetViews>
  <sheetFormatPr defaultColWidth="11.421875" defaultRowHeight="12.75"/>
  <cols>
    <col min="1" max="3" width="11.421875" style="58" customWidth="1"/>
    <col min="4" max="4" width="15.57421875" style="58" customWidth="1"/>
    <col min="5" max="6" width="8.421875" style="58" bestFit="1" customWidth="1"/>
    <col min="7" max="7" width="10.28125" style="58" bestFit="1" customWidth="1"/>
    <col min="8" max="8" width="8.421875" style="58" bestFit="1" customWidth="1"/>
    <col min="9" max="9" width="9.57421875" style="58" customWidth="1"/>
    <col min="10" max="10" width="9.140625" style="58" customWidth="1"/>
    <col min="11" max="11" width="12.00390625" style="58" bestFit="1" customWidth="1"/>
    <col min="12" max="12" width="8.421875" style="58" customWidth="1"/>
    <col min="13" max="13" width="10.28125" style="58" customWidth="1"/>
    <col min="14" max="19" width="8.421875" style="58" bestFit="1" customWidth="1"/>
    <col min="20" max="16384" width="11.421875" style="58" customWidth="1"/>
  </cols>
  <sheetData>
    <row r="2" ht="12.75"/>
    <row r="3" ht="12.75"/>
    <row r="4" ht="12.75"/>
    <row r="5" ht="12.75"/>
    <row r="6" ht="12.75"/>
    <row r="7" ht="12.75"/>
    <row r="8" ht="12.75"/>
    <row r="10" ht="12.75"/>
    <row r="11" ht="12.75"/>
    <row r="12" ht="12.75"/>
    <row r="13" ht="12.75"/>
    <row r="14" ht="12.75"/>
    <row r="16" spans="5:18" ht="13.5" thickBot="1">
      <c r="E16" s="57"/>
      <c r="F16" s="57"/>
      <c r="G16" s="57"/>
      <c r="H16" s="57"/>
      <c r="I16" s="57"/>
      <c r="J16" s="57"/>
      <c r="K16" s="57"/>
      <c r="L16" s="57"/>
      <c r="M16" s="57"/>
      <c r="N16" s="57"/>
      <c r="O16" s="57"/>
      <c r="P16" s="57"/>
      <c r="Q16" s="57"/>
      <c r="R16" s="57"/>
    </row>
    <row r="17" spans="4:19" ht="13.5" customHeight="1" thickBot="1">
      <c r="D17" s="59"/>
      <c r="E17" s="257" t="s">
        <v>0</v>
      </c>
      <c r="F17" s="258"/>
      <c r="G17" s="259"/>
      <c r="H17" s="266" t="s">
        <v>168</v>
      </c>
      <c r="I17" s="258"/>
      <c r="J17" s="259"/>
      <c r="K17" s="267" t="s">
        <v>5</v>
      </c>
      <c r="L17" s="261"/>
      <c r="M17" s="261"/>
      <c r="N17" s="261"/>
      <c r="O17" s="261"/>
      <c r="P17" s="261"/>
      <c r="Q17" s="261"/>
      <c r="R17" s="261"/>
      <c r="S17" s="262"/>
    </row>
    <row r="18" spans="4:19" ht="13.5" thickBot="1">
      <c r="D18" s="59"/>
      <c r="E18" s="260"/>
      <c r="F18" s="261"/>
      <c r="G18" s="262"/>
      <c r="H18" s="267"/>
      <c r="I18" s="261"/>
      <c r="J18" s="262"/>
      <c r="K18" s="268"/>
      <c r="L18" s="264"/>
      <c r="M18" s="264"/>
      <c r="N18" s="264"/>
      <c r="O18" s="264"/>
      <c r="P18" s="264"/>
      <c r="Q18" s="264"/>
      <c r="R18" s="264"/>
      <c r="S18" s="265"/>
    </row>
    <row r="19" spans="4:19" ht="13.5" thickBot="1">
      <c r="D19" s="59"/>
      <c r="E19" s="263"/>
      <c r="F19" s="264"/>
      <c r="G19" s="265"/>
      <c r="H19" s="268"/>
      <c r="I19" s="264"/>
      <c r="J19" s="265"/>
      <c r="K19" s="269" t="s">
        <v>169</v>
      </c>
      <c r="L19" s="270"/>
      <c r="M19" s="271"/>
      <c r="N19" s="272" t="s">
        <v>8</v>
      </c>
      <c r="O19" s="270"/>
      <c r="P19" s="271"/>
      <c r="Q19" s="272" t="s">
        <v>6</v>
      </c>
      <c r="R19" s="270"/>
      <c r="S19" s="273"/>
    </row>
    <row r="20" spans="4:19" ht="21" customHeight="1" thickBot="1">
      <c r="D20" s="59"/>
      <c r="E20" s="53">
        <v>2020</v>
      </c>
      <c r="F20" s="54">
        <v>2021</v>
      </c>
      <c r="G20" s="54">
        <v>2022</v>
      </c>
      <c r="H20" s="53">
        <v>2020</v>
      </c>
      <c r="I20" s="54">
        <v>2021</v>
      </c>
      <c r="J20" s="54">
        <v>2022</v>
      </c>
      <c r="K20" s="53">
        <v>2020</v>
      </c>
      <c r="L20" s="54">
        <v>2021</v>
      </c>
      <c r="M20" s="54">
        <v>2022</v>
      </c>
      <c r="N20" s="53">
        <v>2020</v>
      </c>
      <c r="O20" s="54">
        <v>2021</v>
      </c>
      <c r="P20" s="54">
        <v>2022</v>
      </c>
      <c r="Q20" s="53">
        <v>2020</v>
      </c>
      <c r="R20" s="54">
        <v>2021</v>
      </c>
      <c r="S20" s="54">
        <v>2022</v>
      </c>
    </row>
    <row r="21" spans="5:19" ht="13.5" thickBot="1">
      <c r="E21" s="84"/>
      <c r="F21" s="84"/>
      <c r="G21" s="84"/>
      <c r="H21" s="84"/>
      <c r="I21" s="84"/>
      <c r="J21" s="84"/>
      <c r="K21" s="84"/>
      <c r="L21" s="84"/>
      <c r="M21" s="84"/>
      <c r="N21" s="84"/>
      <c r="O21" s="84"/>
      <c r="P21" s="84"/>
      <c r="Q21" s="84"/>
      <c r="R21" s="84"/>
      <c r="S21" s="84"/>
    </row>
    <row r="22" spans="3:19" ht="14.25" customHeight="1" thickBot="1">
      <c r="C22" s="249" t="s">
        <v>167</v>
      </c>
      <c r="D22" s="250"/>
      <c r="E22" s="85">
        <f>SUM(E24:E31)</f>
        <v>55505</v>
      </c>
      <c r="F22" s="85">
        <f>SUM(F25,F29:F31)</f>
        <v>64362</v>
      </c>
      <c r="G22" s="85">
        <f>SUM(G24:G31)</f>
        <v>58203</v>
      </c>
      <c r="H22" s="85">
        <v>15460</v>
      </c>
      <c r="I22" s="85">
        <v>19901</v>
      </c>
      <c r="J22" s="85">
        <v>19982</v>
      </c>
      <c r="K22" s="85">
        <f>SUM(K24:K31)</f>
        <v>64585</v>
      </c>
      <c r="L22" s="85">
        <f>SUM(L24:L31)</f>
        <v>84575</v>
      </c>
      <c r="M22" s="85">
        <f>SUM(M24:M31)</f>
        <v>66930</v>
      </c>
      <c r="N22" s="85">
        <f aca="true" t="shared" si="0" ref="N22:S22">SUM(N24:N31)</f>
        <v>40117</v>
      </c>
      <c r="O22" s="85">
        <f>SUM(O25,O29:O31)</f>
        <v>42158</v>
      </c>
      <c r="P22" s="85">
        <f t="shared" si="0"/>
        <v>38382</v>
      </c>
      <c r="Q22" s="85">
        <f t="shared" si="0"/>
        <v>22957</v>
      </c>
      <c r="R22" s="85">
        <f>SUM(R25,R29:R31)</f>
        <v>28877</v>
      </c>
      <c r="S22" s="85">
        <f t="shared" si="0"/>
        <v>25137</v>
      </c>
    </row>
    <row r="23" spans="3:19" ht="13.5" thickBot="1">
      <c r="C23" s="61"/>
      <c r="D23" s="61"/>
      <c r="E23" s="60"/>
      <c r="F23" s="87"/>
      <c r="G23" s="87"/>
      <c r="H23" s="60"/>
      <c r="I23" s="87"/>
      <c r="J23" s="87"/>
      <c r="K23" s="60"/>
      <c r="L23" s="87"/>
      <c r="M23" s="87"/>
      <c r="N23" s="87"/>
      <c r="O23" s="87"/>
      <c r="P23" s="87"/>
      <c r="Q23" s="87"/>
      <c r="R23" s="87"/>
      <c r="S23" s="87"/>
    </row>
    <row r="24" spans="3:19" ht="13.5" thickBot="1">
      <c r="C24" s="238" t="s">
        <v>195</v>
      </c>
      <c r="D24" s="239"/>
      <c r="E24" s="192"/>
      <c r="F24" s="218">
        <v>3635</v>
      </c>
      <c r="G24" s="200">
        <v>7754</v>
      </c>
      <c r="H24" s="192"/>
      <c r="I24" s="218">
        <v>1938</v>
      </c>
      <c r="J24" s="200">
        <v>3564</v>
      </c>
      <c r="K24" s="192"/>
      <c r="L24" s="218">
        <v>3743</v>
      </c>
      <c r="M24" s="142">
        <v>8442</v>
      </c>
      <c r="N24" s="192"/>
      <c r="O24" s="218">
        <v>2213</v>
      </c>
      <c r="P24" s="142">
        <v>4981</v>
      </c>
      <c r="Q24" s="192"/>
      <c r="R24" s="218">
        <v>1458</v>
      </c>
      <c r="S24" s="142">
        <v>3108</v>
      </c>
    </row>
    <row r="25" spans="3:19" ht="13.5" thickBot="1">
      <c r="C25" s="238" t="s">
        <v>192</v>
      </c>
      <c r="D25" s="239"/>
      <c r="E25" s="192"/>
      <c r="F25" s="142">
        <v>11198</v>
      </c>
      <c r="G25" s="201"/>
      <c r="H25" s="192"/>
      <c r="I25" s="142">
        <v>4134</v>
      </c>
      <c r="J25" s="201"/>
      <c r="K25" s="192"/>
      <c r="L25" s="18">
        <v>11840</v>
      </c>
      <c r="M25" s="192"/>
      <c r="N25" s="192"/>
      <c r="O25" s="18">
        <v>7299</v>
      </c>
      <c r="P25" s="192"/>
      <c r="Q25" s="192"/>
      <c r="R25" s="18">
        <v>4303</v>
      </c>
      <c r="S25" s="192"/>
    </row>
    <row r="26" spans="3:19" ht="13.5" thickBot="1">
      <c r="C26" s="198" t="s">
        <v>196</v>
      </c>
      <c r="D26" s="199"/>
      <c r="E26" s="192"/>
      <c r="F26" s="218">
        <v>6490</v>
      </c>
      <c r="G26" s="200">
        <v>13034</v>
      </c>
      <c r="H26" s="192"/>
      <c r="I26" s="218">
        <v>1566</v>
      </c>
      <c r="J26" s="200">
        <v>2836</v>
      </c>
      <c r="K26" s="192"/>
      <c r="L26" s="218">
        <v>6954</v>
      </c>
      <c r="M26" s="142">
        <v>15906</v>
      </c>
      <c r="N26" s="192"/>
      <c r="O26" s="218">
        <v>4435</v>
      </c>
      <c r="P26" s="142">
        <v>9817</v>
      </c>
      <c r="Q26" s="192"/>
      <c r="R26" s="218">
        <v>2366</v>
      </c>
      <c r="S26" s="142">
        <v>5326</v>
      </c>
    </row>
    <row r="27" spans="3:19" ht="13.5" thickBot="1">
      <c r="C27" s="238" t="s">
        <v>153</v>
      </c>
      <c r="D27" s="239"/>
      <c r="E27" s="18">
        <v>228</v>
      </c>
      <c r="F27" s="192"/>
      <c r="G27" s="201"/>
      <c r="H27" s="18">
        <v>201</v>
      </c>
      <c r="I27" s="18"/>
      <c r="J27" s="201"/>
      <c r="K27" s="18">
        <v>362</v>
      </c>
      <c r="L27" s="192"/>
      <c r="M27" s="192"/>
      <c r="N27" s="18">
        <v>235</v>
      </c>
      <c r="O27" s="192"/>
      <c r="P27" s="192"/>
      <c r="Q27" s="18">
        <v>121</v>
      </c>
      <c r="R27" s="192"/>
      <c r="S27" s="192"/>
    </row>
    <row r="28" spans="3:19" ht="13.5" thickBot="1">
      <c r="C28" s="238" t="s">
        <v>102</v>
      </c>
      <c r="D28" s="239"/>
      <c r="E28" s="18">
        <v>56</v>
      </c>
      <c r="F28" s="192"/>
      <c r="G28" s="201"/>
      <c r="H28" s="18">
        <v>34</v>
      </c>
      <c r="I28" s="18"/>
      <c r="J28" s="201"/>
      <c r="K28" s="18">
        <v>97</v>
      </c>
      <c r="L28" s="192"/>
      <c r="M28" s="192"/>
      <c r="N28" s="18">
        <v>50</v>
      </c>
      <c r="O28" s="192"/>
      <c r="P28" s="192"/>
      <c r="Q28" s="18">
        <v>47</v>
      </c>
      <c r="R28" s="192"/>
      <c r="S28" s="192"/>
    </row>
    <row r="29" spans="3:19" ht="13.5" thickBot="1">
      <c r="C29" s="238" t="s">
        <v>103</v>
      </c>
      <c r="D29" s="239"/>
      <c r="E29" s="18">
        <v>44</v>
      </c>
      <c r="F29" s="18">
        <v>4159</v>
      </c>
      <c r="G29" s="202">
        <v>5656</v>
      </c>
      <c r="H29" s="18">
        <v>28</v>
      </c>
      <c r="I29" s="18">
        <v>425</v>
      </c>
      <c r="J29" s="202">
        <v>552</v>
      </c>
      <c r="K29" s="18">
        <v>70</v>
      </c>
      <c r="L29" s="18">
        <v>4601</v>
      </c>
      <c r="M29" s="18">
        <v>6970</v>
      </c>
      <c r="N29" s="18">
        <v>46</v>
      </c>
      <c r="O29" s="18">
        <v>2854</v>
      </c>
      <c r="P29" s="18">
        <v>4169</v>
      </c>
      <c r="Q29" s="18">
        <v>24</v>
      </c>
      <c r="R29" s="18">
        <v>1657</v>
      </c>
      <c r="S29" s="18">
        <v>2424</v>
      </c>
    </row>
    <row r="30" spans="3:19" ht="13.5" thickBot="1">
      <c r="C30" s="238" t="s">
        <v>104</v>
      </c>
      <c r="D30" s="239"/>
      <c r="E30" s="18">
        <v>58</v>
      </c>
      <c r="F30" s="18">
        <v>4239</v>
      </c>
      <c r="G30" s="202">
        <v>4092</v>
      </c>
      <c r="H30" s="18">
        <v>25</v>
      </c>
      <c r="I30" s="18">
        <v>102</v>
      </c>
      <c r="J30" s="202">
        <v>106</v>
      </c>
      <c r="K30" s="18">
        <v>78</v>
      </c>
      <c r="L30" s="18">
        <v>4276</v>
      </c>
      <c r="M30" s="18">
        <v>4851</v>
      </c>
      <c r="N30" s="18">
        <v>62</v>
      </c>
      <c r="O30" s="18">
        <v>1926</v>
      </c>
      <c r="P30" s="18">
        <v>2873</v>
      </c>
      <c r="Q30" s="18">
        <v>16</v>
      </c>
      <c r="R30" s="18">
        <v>2301</v>
      </c>
      <c r="S30" s="18">
        <v>1745</v>
      </c>
    </row>
    <row r="31" spans="3:19" ht="13.5" thickBot="1">
      <c r="C31" s="238" t="s">
        <v>166</v>
      </c>
      <c r="D31" s="239"/>
      <c r="E31" s="18">
        <v>55119</v>
      </c>
      <c r="F31" s="18">
        <v>44766</v>
      </c>
      <c r="G31" s="202">
        <v>27667</v>
      </c>
      <c r="H31" s="56">
        <v>15252</v>
      </c>
      <c r="I31" s="18">
        <v>17538</v>
      </c>
      <c r="J31" s="202">
        <v>13630</v>
      </c>
      <c r="K31" s="18">
        <v>63978</v>
      </c>
      <c r="L31" s="18">
        <v>53161</v>
      </c>
      <c r="M31" s="18">
        <v>30761</v>
      </c>
      <c r="N31" s="18">
        <v>39724</v>
      </c>
      <c r="O31" s="18">
        <v>30079</v>
      </c>
      <c r="P31" s="18">
        <v>16542</v>
      </c>
      <c r="Q31" s="18">
        <v>22749</v>
      </c>
      <c r="R31" s="18">
        <v>20616</v>
      </c>
      <c r="S31" s="18">
        <v>12534</v>
      </c>
    </row>
    <row r="32" spans="6:22" ht="13.5" thickBot="1">
      <c r="F32" s="152"/>
      <c r="G32" s="12"/>
      <c r="H32" s="62"/>
      <c r="I32" s="62"/>
      <c r="J32" s="63"/>
      <c r="K32" s="63"/>
      <c r="L32" s="63"/>
      <c r="M32" s="12"/>
      <c r="N32" s="63"/>
      <c r="O32" s="63"/>
      <c r="P32" s="64"/>
      <c r="Q32" s="62"/>
      <c r="R32" s="12"/>
      <c r="S32" s="62"/>
      <c r="T32" s="12"/>
      <c r="U32" s="62"/>
      <c r="V32" s="12"/>
    </row>
    <row r="33" spans="3:28" ht="13.5" thickBot="1">
      <c r="C33" s="256" t="s">
        <v>164</v>
      </c>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ht="13.5" thickBot="1">
      <c r="C34" s="65" t="s">
        <v>79</v>
      </c>
    </row>
    <row r="35" ht="13.5" thickBot="1">
      <c r="C35" s="65" t="s">
        <v>165</v>
      </c>
    </row>
    <row r="36" ht="13.5" thickBot="1">
      <c r="C36" s="65"/>
    </row>
    <row r="37" spans="3:10" ht="13.5" thickBot="1">
      <c r="C37" s="58" t="s">
        <v>190</v>
      </c>
      <c r="J37" s="187"/>
    </row>
    <row r="40" ht="12.75"/>
    <row r="41" ht="12.75"/>
  </sheetData>
  <sheetProtection/>
  <mergeCells count="15">
    <mergeCell ref="E17:G19"/>
    <mergeCell ref="H17:J19"/>
    <mergeCell ref="K19:M19"/>
    <mergeCell ref="N19:P19"/>
    <mergeCell ref="Q19:S19"/>
    <mergeCell ref="K17:S18"/>
    <mergeCell ref="C33:AB33"/>
    <mergeCell ref="C22:D22"/>
    <mergeCell ref="C27:D27"/>
    <mergeCell ref="C28:D28"/>
    <mergeCell ref="C29:D29"/>
    <mergeCell ref="C25:D25"/>
    <mergeCell ref="C30:D30"/>
    <mergeCell ref="C31:D31"/>
    <mergeCell ref="C24:D24"/>
  </mergeCells>
  <printOptions/>
  <pageMargins left="0.7" right="0.7" top="0.75" bottom="0.75" header="0.3" footer="0.3"/>
  <pageSetup horizontalDpi="200" verticalDpi="200" orientation="portrait" paperSize="9" r:id="rId2"/>
  <ignoredErrors>
    <ignoredError sqref="F22" formula="1"/>
  </ignoredErrors>
  <drawing r:id="rId1"/>
</worksheet>
</file>

<file path=xl/worksheets/sheet6.xml><?xml version="1.0" encoding="utf-8"?>
<worksheet xmlns="http://schemas.openxmlformats.org/spreadsheetml/2006/main" xmlns:r="http://schemas.openxmlformats.org/officeDocument/2006/relationships">
  <sheetPr codeName="Hoja5">
    <tabColor theme="6"/>
  </sheetPr>
  <dimension ref="A9:R34"/>
  <sheetViews>
    <sheetView zoomScalePageLayoutView="0" workbookViewId="0" topLeftCell="A1">
      <selection activeCell="A1" sqref="A1"/>
    </sheetView>
  </sheetViews>
  <sheetFormatPr defaultColWidth="11.421875" defaultRowHeight="12.75"/>
  <cols>
    <col min="1" max="3" width="11.421875" style="66" customWidth="1"/>
    <col min="4" max="4" width="14.421875" style="66" customWidth="1"/>
    <col min="5" max="9" width="11.7109375" style="66" bestFit="1" customWidth="1"/>
    <col min="10" max="10" width="13.57421875" style="66" customWidth="1"/>
    <col min="11" max="13" width="11.7109375" style="66" bestFit="1" customWidth="1"/>
    <col min="14" max="16384" width="11.421875" style="66" customWidth="1"/>
  </cols>
  <sheetData>
    <row r="2" ht="12.75"/>
    <row r="3" ht="12.75"/>
    <row r="4" ht="12.75"/>
    <row r="5" ht="12.75"/>
    <row r="6" ht="12.75"/>
    <row r="7" ht="12.75"/>
    <row r="8" ht="12.75"/>
    <row r="9" ht="12.75">
      <c r="A9" s="197"/>
    </row>
    <row r="11" ht="12.75"/>
    <row r="12" ht="12.75"/>
    <row r="13" ht="12.75"/>
    <row r="14" ht="12.75"/>
    <row r="16" spans="1:13" ht="13.5" thickBot="1">
      <c r="A16" s="154"/>
      <c r="E16" s="76"/>
      <c r="F16" s="76"/>
      <c r="G16" s="76"/>
      <c r="H16" s="76"/>
      <c r="I16" s="76"/>
      <c r="J16" s="76"/>
      <c r="K16" s="76"/>
      <c r="L16" s="153"/>
      <c r="M16" s="76"/>
    </row>
    <row r="17" spans="4:14" ht="12.75" customHeight="1">
      <c r="D17" s="67"/>
      <c r="E17" s="274" t="s">
        <v>170</v>
      </c>
      <c r="F17" s="275"/>
      <c r="G17" s="275"/>
      <c r="H17" s="275"/>
      <c r="I17" s="275"/>
      <c r="J17" s="275"/>
      <c r="K17" s="275"/>
      <c r="L17" s="275"/>
      <c r="M17" s="276"/>
      <c r="N17" s="68"/>
    </row>
    <row r="18" spans="4:14" ht="13.5" customHeight="1" thickBot="1">
      <c r="D18" s="67"/>
      <c r="E18" s="277"/>
      <c r="F18" s="278"/>
      <c r="G18" s="278"/>
      <c r="H18" s="278"/>
      <c r="I18" s="278"/>
      <c r="J18" s="278"/>
      <c r="K18" s="278"/>
      <c r="L18" s="278"/>
      <c r="M18" s="279"/>
      <c r="N18" s="68"/>
    </row>
    <row r="19" spans="4:14" ht="13.5" customHeight="1" thickBot="1">
      <c r="D19" s="75"/>
      <c r="E19" s="280" t="s">
        <v>173</v>
      </c>
      <c r="F19" s="281"/>
      <c r="G19" s="282"/>
      <c r="H19" s="280" t="s">
        <v>152</v>
      </c>
      <c r="I19" s="281"/>
      <c r="J19" s="282"/>
      <c r="K19" s="280" t="s">
        <v>6</v>
      </c>
      <c r="L19" s="281"/>
      <c r="M19" s="282"/>
      <c r="N19" s="73"/>
    </row>
    <row r="20" spans="4:14" ht="13.5" thickBot="1">
      <c r="D20" s="75"/>
      <c r="E20" s="74">
        <v>2020</v>
      </c>
      <c r="F20" s="54">
        <v>2021</v>
      </c>
      <c r="G20" s="54">
        <v>2022</v>
      </c>
      <c r="H20" s="74">
        <v>2020</v>
      </c>
      <c r="I20" s="54">
        <v>2021</v>
      </c>
      <c r="J20" s="54">
        <v>2022</v>
      </c>
      <c r="K20" s="74">
        <v>2020</v>
      </c>
      <c r="L20" s="54">
        <v>2021</v>
      </c>
      <c r="M20" s="54">
        <v>2022</v>
      </c>
      <c r="N20" s="73"/>
    </row>
    <row r="21" spans="5:17" ht="13.5" thickBot="1">
      <c r="E21" s="78"/>
      <c r="F21" s="79"/>
      <c r="G21" s="79"/>
      <c r="H21" s="79"/>
      <c r="I21" s="79"/>
      <c r="J21" s="79"/>
      <c r="K21" s="79"/>
      <c r="L21" s="79"/>
      <c r="M21" s="79"/>
      <c r="Q21" s="68"/>
    </row>
    <row r="22" spans="2:17" ht="13.5" thickBot="1">
      <c r="B22" s="75"/>
      <c r="C22" s="250" t="s">
        <v>172</v>
      </c>
      <c r="D22" s="283"/>
      <c r="E22" s="47">
        <f>SUM(E25:E31)</f>
        <v>459149.44597000006</v>
      </c>
      <c r="F22" s="47">
        <f>SUM(F28:F31)</f>
        <v>576721.63182</v>
      </c>
      <c r="G22" s="47">
        <f>SUM(G24,G26,G29,G30,G31)</f>
        <v>535642.8668800001</v>
      </c>
      <c r="H22" s="47">
        <f>SUM(H25:H31)</f>
        <v>291307.11375</v>
      </c>
      <c r="I22" s="47">
        <f>SUM(I28:I31)</f>
        <v>348097.81649</v>
      </c>
      <c r="J22" s="47">
        <f>SUM(J24,J26,J29:J31)</f>
        <v>322120.90218</v>
      </c>
      <c r="K22" s="80">
        <f>SUM(K25:K31)</f>
        <v>157176.07956</v>
      </c>
      <c r="L22" s="80">
        <f>SUM(L28:L31)</f>
        <v>206916.86346000002</v>
      </c>
      <c r="M22" s="80">
        <f>SUM(M24,M26,M29:M31)</f>
        <v>186781.8467</v>
      </c>
      <c r="N22" s="73"/>
      <c r="Q22" s="68"/>
    </row>
    <row r="23" spans="3:18" ht="13.5" thickBot="1">
      <c r="C23" s="61"/>
      <c r="D23" s="81"/>
      <c r="E23" s="82"/>
      <c r="F23" s="82"/>
      <c r="G23" s="82"/>
      <c r="H23" s="82"/>
      <c r="I23" s="82"/>
      <c r="J23" s="82"/>
      <c r="K23" s="83"/>
      <c r="L23" s="83"/>
      <c r="M23" s="83"/>
      <c r="N23" s="14"/>
      <c r="O23" s="14"/>
      <c r="P23" s="14"/>
      <c r="Q23" s="14"/>
      <c r="R23" s="68"/>
    </row>
    <row r="24" spans="3:17" ht="13.5" thickBot="1">
      <c r="C24" s="238" t="s">
        <v>195</v>
      </c>
      <c r="D24" s="239"/>
      <c r="E24" s="203"/>
      <c r="F24" s="218">
        <v>34555.035899999995</v>
      </c>
      <c r="G24" s="204">
        <v>80037.81695000001</v>
      </c>
      <c r="H24" s="203"/>
      <c r="I24" s="218">
        <v>21286.793579999998</v>
      </c>
      <c r="J24" s="204">
        <v>48796.086200000005</v>
      </c>
      <c r="K24" s="192"/>
      <c r="L24" s="218">
        <v>12556.55999</v>
      </c>
      <c r="M24" s="204">
        <v>27937.38401</v>
      </c>
      <c r="N24" s="69"/>
      <c r="O24" s="69"/>
      <c r="P24" s="69"/>
      <c r="Q24" s="68"/>
    </row>
    <row r="25" spans="3:17" ht="13.5" thickBot="1">
      <c r="C25" s="238" t="s">
        <v>153</v>
      </c>
      <c r="D25" s="239"/>
      <c r="E25" s="35">
        <v>2028.29405</v>
      </c>
      <c r="F25" s="191"/>
      <c r="G25" s="191"/>
      <c r="H25" s="35">
        <v>1540.39659</v>
      </c>
      <c r="I25" s="191"/>
      <c r="J25" s="191"/>
      <c r="K25" s="71">
        <v>483.37865999999997</v>
      </c>
      <c r="L25" s="191"/>
      <c r="M25" s="191"/>
      <c r="N25" s="69"/>
      <c r="O25" s="69"/>
      <c r="P25" s="69"/>
      <c r="Q25" s="68"/>
    </row>
    <row r="26" spans="3:17" ht="13.5" thickBot="1">
      <c r="C26" s="198" t="s">
        <v>196</v>
      </c>
      <c r="D26" s="199"/>
      <c r="E26" s="35"/>
      <c r="F26" s="218">
        <v>59547.18275</v>
      </c>
      <c r="G26" s="204">
        <v>152803.58931</v>
      </c>
      <c r="H26" s="35"/>
      <c r="I26" s="218">
        <v>39473.438969999996</v>
      </c>
      <c r="J26" s="204">
        <v>98721.89034999999</v>
      </c>
      <c r="K26" s="71"/>
      <c r="L26" s="218">
        <v>18908.9478</v>
      </c>
      <c r="M26" s="204">
        <v>47599.65569</v>
      </c>
      <c r="N26" s="69"/>
      <c r="O26" s="69"/>
      <c r="P26" s="69"/>
      <c r="Q26" s="68"/>
    </row>
    <row r="27" spans="3:17" ht="13.5" thickBot="1">
      <c r="C27" s="238" t="s">
        <v>102</v>
      </c>
      <c r="D27" s="239"/>
      <c r="E27" s="35">
        <v>225.809</v>
      </c>
      <c r="F27" s="191"/>
      <c r="G27" s="191"/>
      <c r="H27" s="35">
        <v>137.46257</v>
      </c>
      <c r="I27" s="191"/>
      <c r="J27" s="191"/>
      <c r="K27" s="71">
        <v>88.34643</v>
      </c>
      <c r="L27" s="191"/>
      <c r="M27" s="191"/>
      <c r="N27" s="69"/>
      <c r="O27" s="69"/>
      <c r="P27" s="69"/>
      <c r="Q27" s="68"/>
    </row>
    <row r="28" spans="3:17" ht="13.5" thickBot="1">
      <c r="C28" s="189" t="s">
        <v>192</v>
      </c>
      <c r="D28" s="190"/>
      <c r="E28" s="191"/>
      <c r="F28" s="35">
        <v>100704.96383999998</v>
      </c>
      <c r="G28" s="191"/>
      <c r="H28" s="191"/>
      <c r="I28" s="35">
        <v>65005.64425</v>
      </c>
      <c r="J28" s="191"/>
      <c r="K28" s="191"/>
      <c r="L28" s="71">
        <v>33773.37773</v>
      </c>
      <c r="M28" s="191"/>
      <c r="N28" s="69"/>
      <c r="O28" s="69"/>
      <c r="P28" s="69"/>
      <c r="Q28" s="68"/>
    </row>
    <row r="29" spans="3:17" ht="13.5" thickBot="1">
      <c r="C29" s="238" t="s">
        <v>103</v>
      </c>
      <c r="D29" s="239"/>
      <c r="E29" s="35">
        <v>322.90314</v>
      </c>
      <c r="F29" s="35">
        <v>36159.728189999994</v>
      </c>
      <c r="G29" s="35">
        <v>58962.78946</v>
      </c>
      <c r="H29" s="35">
        <v>222.45054000000002</v>
      </c>
      <c r="I29" s="35">
        <v>23524.31776</v>
      </c>
      <c r="J29" s="35">
        <v>38337.15294</v>
      </c>
      <c r="K29" s="71">
        <v>100.4526</v>
      </c>
      <c r="L29" s="71">
        <v>11999.590970000001</v>
      </c>
      <c r="M29" s="35">
        <v>17685.2905</v>
      </c>
      <c r="N29" s="69"/>
      <c r="O29" s="70"/>
      <c r="P29" s="69"/>
      <c r="Q29" s="68"/>
    </row>
    <row r="30" spans="3:15" ht="13.5" thickBot="1">
      <c r="C30" s="238" t="s">
        <v>104</v>
      </c>
      <c r="D30" s="239"/>
      <c r="E30" s="35">
        <v>259.30911</v>
      </c>
      <c r="F30" s="35">
        <v>24012.281629999998</v>
      </c>
      <c r="G30" s="35">
        <v>35012.69289</v>
      </c>
      <c r="H30" s="35">
        <v>214.14463999999998</v>
      </c>
      <c r="I30" s="35">
        <v>12463.97218</v>
      </c>
      <c r="J30" s="35">
        <v>22586.66817</v>
      </c>
      <c r="K30" s="71">
        <v>45.16447</v>
      </c>
      <c r="L30" s="71">
        <v>11310.867510000002</v>
      </c>
      <c r="M30" s="35">
        <v>10337.456960000001</v>
      </c>
      <c r="O30" s="68"/>
    </row>
    <row r="31" spans="3:15" ht="13.5" thickBot="1">
      <c r="C31" s="238" t="s">
        <v>166</v>
      </c>
      <c r="D31" s="239"/>
      <c r="E31" s="35">
        <v>456313.13067000004</v>
      </c>
      <c r="F31" s="35">
        <v>415844.65816000005</v>
      </c>
      <c r="G31" s="35">
        <v>208825.97827000002</v>
      </c>
      <c r="H31" s="72">
        <v>289192.65941</v>
      </c>
      <c r="I31" s="35">
        <v>247103.8823</v>
      </c>
      <c r="J31" s="35">
        <v>113679.10452</v>
      </c>
      <c r="K31" s="71">
        <v>156458.7374</v>
      </c>
      <c r="L31" s="71">
        <v>149833.02725</v>
      </c>
      <c r="M31" s="35">
        <v>83222.05954</v>
      </c>
      <c r="O31" s="68"/>
    </row>
    <row r="32" spans="10:12" ht="12.75">
      <c r="J32" s="67"/>
      <c r="L32" s="205"/>
    </row>
    <row r="33" spans="3:10" ht="12.75">
      <c r="C33" s="65" t="s">
        <v>107</v>
      </c>
      <c r="D33" s="77"/>
      <c r="E33" s="77"/>
      <c r="J33" s="67"/>
    </row>
    <row r="34" spans="3:5" ht="12.75">
      <c r="C34" s="65" t="s">
        <v>171</v>
      </c>
      <c r="D34" s="65"/>
      <c r="E34" s="65"/>
    </row>
  </sheetData>
  <sheetProtection/>
  <mergeCells count="11">
    <mergeCell ref="E17:M18"/>
    <mergeCell ref="E19:G19"/>
    <mergeCell ref="H19:J19"/>
    <mergeCell ref="K19:M19"/>
    <mergeCell ref="C22:D22"/>
    <mergeCell ref="C27:D27"/>
    <mergeCell ref="C24:D24"/>
    <mergeCell ref="C29:D29"/>
    <mergeCell ref="C30:D30"/>
    <mergeCell ref="C31:D31"/>
    <mergeCell ref="C25:D2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6">
    <tabColor theme="6"/>
  </sheetPr>
  <dimension ref="A15:U47"/>
  <sheetViews>
    <sheetView zoomScalePageLayoutView="0" workbookViewId="0" topLeftCell="A1">
      <selection activeCell="A1" sqref="A1"/>
    </sheetView>
  </sheetViews>
  <sheetFormatPr defaultColWidth="11.421875" defaultRowHeight="12.75"/>
  <cols>
    <col min="1" max="2" width="11.421875" style="31" customWidth="1"/>
    <col min="3" max="3" width="55.00390625" style="31" customWidth="1"/>
    <col min="4" max="13" width="11.421875" style="31" customWidth="1"/>
    <col min="14" max="15" width="11.7109375" style="31" bestFit="1" customWidth="1"/>
    <col min="16" max="20" width="11.421875" style="31" customWidth="1"/>
    <col min="21" max="21" width="11.7109375" style="31" bestFit="1" customWidth="1"/>
    <col min="22" max="16384" width="11.421875" style="31" customWidth="1"/>
  </cols>
  <sheetData>
    <row r="2" ht="12.75"/>
    <row r="3" ht="12.75"/>
    <row r="4" ht="12.75"/>
    <row r="5" ht="12.75"/>
    <row r="6" ht="12.75"/>
    <row r="7" ht="12.75"/>
    <row r="8" ht="12.75"/>
    <row r="10" ht="12.75"/>
    <row r="11" ht="12.75"/>
    <row r="12" ht="12.75"/>
    <row r="13" ht="12.75"/>
    <row r="14" ht="12.75"/>
    <row r="15" ht="13.5" thickBot="1">
      <c r="A15" s="156"/>
    </row>
    <row r="16" spans="3:21" ht="13.5" customHeight="1" thickBot="1">
      <c r="C16" s="52"/>
      <c r="D16" s="257" t="s">
        <v>0</v>
      </c>
      <c r="E16" s="258"/>
      <c r="F16" s="259"/>
      <c r="G16" s="266" t="s">
        <v>177</v>
      </c>
      <c r="H16" s="258"/>
      <c r="I16" s="284"/>
      <c r="J16" s="257" t="s">
        <v>5</v>
      </c>
      <c r="K16" s="258"/>
      <c r="L16" s="258"/>
      <c r="M16" s="258"/>
      <c r="N16" s="258"/>
      <c r="O16" s="258"/>
      <c r="P16" s="258"/>
      <c r="Q16" s="258"/>
      <c r="R16" s="284"/>
      <c r="S16" s="260" t="s">
        <v>176</v>
      </c>
      <c r="T16" s="261"/>
      <c r="U16" s="262"/>
    </row>
    <row r="17" spans="3:21" ht="13.5" customHeight="1" thickBot="1">
      <c r="C17" s="93"/>
      <c r="D17" s="260"/>
      <c r="E17" s="261"/>
      <c r="F17" s="262"/>
      <c r="G17" s="267"/>
      <c r="H17" s="261"/>
      <c r="I17" s="285"/>
      <c r="J17" s="287"/>
      <c r="K17" s="288"/>
      <c r="L17" s="288"/>
      <c r="M17" s="288"/>
      <c r="N17" s="288"/>
      <c r="O17" s="288"/>
      <c r="P17" s="288"/>
      <c r="Q17" s="288"/>
      <c r="R17" s="289"/>
      <c r="S17" s="260"/>
      <c r="T17" s="261"/>
      <c r="U17" s="262"/>
    </row>
    <row r="18" spans="3:21" ht="13.5" customHeight="1" thickBot="1">
      <c r="C18" s="93"/>
      <c r="D18" s="263"/>
      <c r="E18" s="264"/>
      <c r="F18" s="265"/>
      <c r="G18" s="268"/>
      <c r="H18" s="264"/>
      <c r="I18" s="286"/>
      <c r="J18" s="290" t="s">
        <v>175</v>
      </c>
      <c r="K18" s="291"/>
      <c r="L18" s="292"/>
      <c r="M18" s="290" t="s">
        <v>8</v>
      </c>
      <c r="N18" s="291"/>
      <c r="O18" s="292"/>
      <c r="P18" s="290" t="s">
        <v>6</v>
      </c>
      <c r="Q18" s="291"/>
      <c r="R18" s="292"/>
      <c r="S18" s="263"/>
      <c r="T18" s="264"/>
      <c r="U18" s="265"/>
    </row>
    <row r="19" spans="3:21" ht="15.75" customHeight="1" thickBot="1">
      <c r="C19" s="52"/>
      <c r="D19" s="74">
        <v>2020</v>
      </c>
      <c r="E19" s="74">
        <v>2021</v>
      </c>
      <c r="F19" s="54">
        <v>2022</v>
      </c>
      <c r="G19" s="74">
        <v>2020</v>
      </c>
      <c r="H19" s="74">
        <v>2021</v>
      </c>
      <c r="I19" s="54">
        <v>2022</v>
      </c>
      <c r="J19" s="74">
        <v>2020</v>
      </c>
      <c r="K19" s="74">
        <v>2021</v>
      </c>
      <c r="L19" s="54">
        <v>2022</v>
      </c>
      <c r="M19" s="74">
        <v>2020</v>
      </c>
      <c r="N19" s="74">
        <v>2021</v>
      </c>
      <c r="O19" s="54">
        <v>2022</v>
      </c>
      <c r="P19" s="74">
        <v>2020</v>
      </c>
      <c r="Q19" s="74">
        <v>2021</v>
      </c>
      <c r="R19" s="54">
        <v>2022</v>
      </c>
      <c r="S19" s="74">
        <v>2020</v>
      </c>
      <c r="T19" s="74">
        <v>2021</v>
      </c>
      <c r="U19" s="54">
        <v>2022</v>
      </c>
    </row>
    <row r="20" spans="2:21" ht="13.5" thickBot="1">
      <c r="B20" s="66"/>
      <c r="C20" s="66"/>
      <c r="D20" s="79"/>
      <c r="E20" s="79"/>
      <c r="F20" s="79"/>
      <c r="G20" s="79"/>
      <c r="H20" s="79"/>
      <c r="I20" s="79"/>
      <c r="J20" s="79"/>
      <c r="K20" s="79"/>
      <c r="L20" s="79"/>
      <c r="M20" s="79"/>
      <c r="N20" s="79"/>
      <c r="O20" s="79"/>
      <c r="P20" s="79"/>
      <c r="Q20" s="79"/>
      <c r="R20" s="79"/>
      <c r="S20" s="79"/>
      <c r="T20" s="86"/>
      <c r="U20" s="86"/>
    </row>
    <row r="21" spans="2:21" ht="16.5" customHeight="1" thickBot="1">
      <c r="B21" s="249" t="s">
        <v>1</v>
      </c>
      <c r="C21" s="250"/>
      <c r="D21" s="85">
        <v>55505</v>
      </c>
      <c r="E21" s="85">
        <v>64362</v>
      </c>
      <c r="F21" s="85">
        <f>SUM(F23:F44)</f>
        <v>58204</v>
      </c>
      <c r="G21" s="85">
        <v>15460</v>
      </c>
      <c r="H21" s="85">
        <v>19901</v>
      </c>
      <c r="I21" s="85">
        <v>19982</v>
      </c>
      <c r="J21" s="85">
        <v>64585</v>
      </c>
      <c r="K21" s="85">
        <v>73878</v>
      </c>
      <c r="L21" s="85">
        <f aca="true" t="shared" si="0" ref="L21:R21">SUM(L23:L44)</f>
        <v>66930</v>
      </c>
      <c r="M21" s="85">
        <f>SUM(M23:M44)</f>
        <v>40117</v>
      </c>
      <c r="N21" s="85">
        <f>SUM(N23:N44)</f>
        <v>42158</v>
      </c>
      <c r="O21" s="85">
        <f t="shared" si="0"/>
        <v>38382</v>
      </c>
      <c r="P21" s="85">
        <f t="shared" si="0"/>
        <v>22957</v>
      </c>
      <c r="Q21" s="85">
        <f t="shared" si="0"/>
        <v>28877</v>
      </c>
      <c r="R21" s="85">
        <f t="shared" si="0"/>
        <v>25137</v>
      </c>
      <c r="S21" s="89">
        <v>459149.44597</v>
      </c>
      <c r="T21" s="90">
        <v>576721.63182</v>
      </c>
      <c r="U21" s="90">
        <f>SUM(U23:U44)</f>
        <v>535642.8668799999</v>
      </c>
    </row>
    <row r="22" spans="2:21" ht="13.5" thickBot="1">
      <c r="B22" s="61"/>
      <c r="C22" s="61"/>
      <c r="D22" s="140"/>
      <c r="E22" s="140"/>
      <c r="F22" s="140"/>
      <c r="G22" s="140"/>
      <c r="H22" s="140"/>
      <c r="I22" s="140"/>
      <c r="J22" s="140"/>
      <c r="K22" s="140"/>
      <c r="L22" s="140"/>
      <c r="M22" s="140"/>
      <c r="N22" s="140"/>
      <c r="O22" s="140"/>
      <c r="P22" s="140"/>
      <c r="Q22" s="140"/>
      <c r="R22" s="140"/>
      <c r="S22" s="141"/>
      <c r="T22" s="141"/>
      <c r="U22" s="141"/>
    </row>
    <row r="23" spans="2:21" ht="13.5" thickBot="1">
      <c r="B23" s="238" t="s">
        <v>117</v>
      </c>
      <c r="C23" s="239"/>
      <c r="D23" s="17">
        <v>49</v>
      </c>
      <c r="E23" s="17">
        <v>2518</v>
      </c>
      <c r="F23" s="18">
        <v>4191</v>
      </c>
      <c r="G23" s="17">
        <v>26</v>
      </c>
      <c r="H23" s="17">
        <v>552</v>
      </c>
      <c r="I23" s="18">
        <v>1010</v>
      </c>
      <c r="J23" s="17">
        <v>64</v>
      </c>
      <c r="K23" s="17">
        <v>2559</v>
      </c>
      <c r="L23" s="18">
        <v>4599</v>
      </c>
      <c r="M23" s="17">
        <v>54</v>
      </c>
      <c r="N23" s="17">
        <v>1621</v>
      </c>
      <c r="O23" s="18">
        <v>2283</v>
      </c>
      <c r="P23" s="18">
        <v>10</v>
      </c>
      <c r="Q23" s="17">
        <v>901</v>
      </c>
      <c r="R23" s="17">
        <v>2072</v>
      </c>
      <c r="S23" s="34">
        <v>101.20744</v>
      </c>
      <c r="T23" s="35">
        <v>12780.48725</v>
      </c>
      <c r="U23" s="35">
        <v>29756.18892</v>
      </c>
    </row>
    <row r="24" spans="2:21" ht="13.5" thickBot="1">
      <c r="B24" s="238" t="s">
        <v>149</v>
      </c>
      <c r="C24" s="239"/>
      <c r="D24" s="17">
        <v>0</v>
      </c>
      <c r="E24" s="17">
        <v>1</v>
      </c>
      <c r="F24" s="18">
        <v>1</v>
      </c>
      <c r="G24" s="17">
        <v>0</v>
      </c>
      <c r="H24" s="17">
        <v>1</v>
      </c>
      <c r="I24" s="18">
        <v>1</v>
      </c>
      <c r="J24" s="17">
        <v>0</v>
      </c>
      <c r="K24" s="17">
        <v>1</v>
      </c>
      <c r="L24" s="18">
        <v>1</v>
      </c>
      <c r="M24" s="17">
        <v>0</v>
      </c>
      <c r="N24" s="17">
        <v>0</v>
      </c>
      <c r="O24" s="18">
        <v>0</v>
      </c>
      <c r="P24" s="18">
        <v>0</v>
      </c>
      <c r="Q24" s="17">
        <v>1</v>
      </c>
      <c r="R24" s="17">
        <v>0</v>
      </c>
      <c r="S24" s="34">
        <v>0</v>
      </c>
      <c r="T24" s="35">
        <v>16.4103</v>
      </c>
      <c r="U24" s="35">
        <v>1.56468</v>
      </c>
    </row>
    <row r="25" spans="2:21" ht="13.5" thickBot="1">
      <c r="B25" s="238" t="s">
        <v>150</v>
      </c>
      <c r="C25" s="239"/>
      <c r="D25" s="87">
        <v>0</v>
      </c>
      <c r="E25" s="87">
        <v>3</v>
      </c>
      <c r="F25" s="87">
        <v>0</v>
      </c>
      <c r="G25" s="87">
        <v>0</v>
      </c>
      <c r="H25" s="87">
        <v>1</v>
      </c>
      <c r="I25" s="87">
        <v>0</v>
      </c>
      <c r="J25" s="87">
        <v>0</v>
      </c>
      <c r="K25" s="87">
        <v>3</v>
      </c>
      <c r="L25" s="87">
        <v>0</v>
      </c>
      <c r="M25" s="87">
        <v>0</v>
      </c>
      <c r="N25" s="87">
        <v>2</v>
      </c>
      <c r="O25" s="87">
        <v>0</v>
      </c>
      <c r="P25" s="87">
        <v>0</v>
      </c>
      <c r="Q25" s="87">
        <v>1</v>
      </c>
      <c r="R25" s="87">
        <v>0</v>
      </c>
      <c r="S25" s="88">
        <v>0</v>
      </c>
      <c r="T25" s="88">
        <v>8.76261</v>
      </c>
      <c r="U25" s="88">
        <v>0</v>
      </c>
    </row>
    <row r="26" spans="2:21" ht="13.5" thickBot="1">
      <c r="B26" s="238" t="s">
        <v>114</v>
      </c>
      <c r="C26" s="239"/>
      <c r="D26" s="17">
        <v>3</v>
      </c>
      <c r="E26" s="17">
        <v>123</v>
      </c>
      <c r="F26" s="18">
        <v>250</v>
      </c>
      <c r="G26" s="17">
        <v>3</v>
      </c>
      <c r="H26" s="17">
        <v>54</v>
      </c>
      <c r="I26" s="18">
        <v>103</v>
      </c>
      <c r="J26" s="17">
        <v>4</v>
      </c>
      <c r="K26" s="17">
        <v>124</v>
      </c>
      <c r="L26" s="18">
        <v>261</v>
      </c>
      <c r="M26" s="17">
        <v>2</v>
      </c>
      <c r="N26" s="17">
        <v>51</v>
      </c>
      <c r="O26" s="18">
        <v>129</v>
      </c>
      <c r="P26" s="18">
        <v>2</v>
      </c>
      <c r="Q26" s="17">
        <v>73</v>
      </c>
      <c r="R26" s="17">
        <v>127</v>
      </c>
      <c r="S26" s="34">
        <v>13.25544</v>
      </c>
      <c r="T26" s="35">
        <v>1044.36112</v>
      </c>
      <c r="U26" s="35">
        <v>2147.55171</v>
      </c>
    </row>
    <row r="27" spans="2:21" ht="13.5" thickBot="1">
      <c r="B27" s="238" t="s">
        <v>115</v>
      </c>
      <c r="C27" s="239"/>
      <c r="D27" s="17">
        <v>2</v>
      </c>
      <c r="E27" s="17">
        <v>300</v>
      </c>
      <c r="F27" s="18">
        <v>720</v>
      </c>
      <c r="G27" s="17">
        <v>2</v>
      </c>
      <c r="H27" s="17">
        <v>154</v>
      </c>
      <c r="I27" s="18">
        <v>297</v>
      </c>
      <c r="J27" s="17">
        <v>2</v>
      </c>
      <c r="K27" s="17">
        <v>306</v>
      </c>
      <c r="L27" s="18">
        <v>815</v>
      </c>
      <c r="M27" s="17">
        <v>2</v>
      </c>
      <c r="N27" s="17">
        <v>176</v>
      </c>
      <c r="O27" s="18">
        <v>465</v>
      </c>
      <c r="P27" s="18">
        <v>0</v>
      </c>
      <c r="Q27" s="17">
        <v>118</v>
      </c>
      <c r="R27" s="17">
        <v>313</v>
      </c>
      <c r="S27" s="34">
        <v>3.9682</v>
      </c>
      <c r="T27" s="35">
        <v>1707.18324</v>
      </c>
      <c r="U27" s="35">
        <v>6139.0424</v>
      </c>
    </row>
    <row r="28" spans="2:21" ht="13.5" thickBot="1">
      <c r="B28" s="238" t="s">
        <v>116</v>
      </c>
      <c r="C28" s="239"/>
      <c r="D28" s="17">
        <v>18</v>
      </c>
      <c r="E28" s="17">
        <v>1186</v>
      </c>
      <c r="F28" s="18">
        <v>2364</v>
      </c>
      <c r="G28" s="17">
        <v>14</v>
      </c>
      <c r="H28" s="17">
        <v>428</v>
      </c>
      <c r="I28" s="18">
        <v>826</v>
      </c>
      <c r="J28" s="17">
        <v>31</v>
      </c>
      <c r="K28" s="17">
        <v>1250</v>
      </c>
      <c r="L28" s="18">
        <v>2577</v>
      </c>
      <c r="M28" s="17">
        <v>19</v>
      </c>
      <c r="N28" s="17">
        <v>643</v>
      </c>
      <c r="O28" s="18">
        <v>1248</v>
      </c>
      <c r="P28" s="18">
        <v>12</v>
      </c>
      <c r="Q28" s="17">
        <v>592</v>
      </c>
      <c r="R28" s="17">
        <v>1199</v>
      </c>
      <c r="S28" s="34">
        <v>89.13763</v>
      </c>
      <c r="T28" s="35">
        <v>9566.683</v>
      </c>
      <c r="U28" s="35">
        <v>26117.83798</v>
      </c>
    </row>
    <row r="29" spans="2:21" ht="13.5" thickBot="1">
      <c r="B29" s="238" t="s">
        <v>121</v>
      </c>
      <c r="C29" s="239"/>
      <c r="D29" s="17">
        <v>9</v>
      </c>
      <c r="E29" s="17">
        <v>638</v>
      </c>
      <c r="F29" s="18">
        <v>955</v>
      </c>
      <c r="G29" s="17">
        <v>6</v>
      </c>
      <c r="H29" s="17">
        <v>175</v>
      </c>
      <c r="I29" s="18">
        <v>344</v>
      </c>
      <c r="J29" s="17">
        <v>15</v>
      </c>
      <c r="K29" s="17">
        <v>668</v>
      </c>
      <c r="L29" s="18">
        <v>1033</v>
      </c>
      <c r="M29" s="17">
        <v>11</v>
      </c>
      <c r="N29" s="17">
        <v>337</v>
      </c>
      <c r="O29" s="18">
        <v>556</v>
      </c>
      <c r="P29" s="18">
        <v>4</v>
      </c>
      <c r="Q29" s="17">
        <v>319</v>
      </c>
      <c r="R29" s="17">
        <v>447</v>
      </c>
      <c r="S29" s="34">
        <v>97.34396000000001</v>
      </c>
      <c r="T29" s="35">
        <v>3339.7470099999996</v>
      </c>
      <c r="U29" s="35">
        <v>5803.834339999999</v>
      </c>
    </row>
    <row r="30" spans="2:21" ht="13.5" thickBot="1">
      <c r="B30" s="238" t="s">
        <v>120</v>
      </c>
      <c r="C30" s="239"/>
      <c r="D30" s="87">
        <v>8</v>
      </c>
      <c r="E30" s="87">
        <v>2773</v>
      </c>
      <c r="F30" s="87">
        <v>1618</v>
      </c>
      <c r="G30" s="87">
        <v>6</v>
      </c>
      <c r="H30" s="87">
        <v>225</v>
      </c>
      <c r="I30" s="87">
        <v>351</v>
      </c>
      <c r="J30" s="87">
        <v>8</v>
      </c>
      <c r="K30" s="87">
        <v>2792</v>
      </c>
      <c r="L30" s="87">
        <v>1813</v>
      </c>
      <c r="M30" s="87">
        <v>1</v>
      </c>
      <c r="N30" s="87">
        <v>510</v>
      </c>
      <c r="O30" s="87">
        <v>392</v>
      </c>
      <c r="P30" s="87">
        <v>6</v>
      </c>
      <c r="Q30" s="87">
        <v>2255</v>
      </c>
      <c r="R30" s="87">
        <v>1365</v>
      </c>
      <c r="S30" s="88">
        <v>25.992729999999998</v>
      </c>
      <c r="T30" s="88">
        <v>14610.476369999998</v>
      </c>
      <c r="U30" s="88">
        <v>10949.9504</v>
      </c>
    </row>
    <row r="31" spans="2:21" ht="13.5" thickBot="1">
      <c r="B31" s="238" t="s">
        <v>118</v>
      </c>
      <c r="C31" s="239"/>
      <c r="D31" s="17">
        <v>1</v>
      </c>
      <c r="E31" s="17">
        <v>11</v>
      </c>
      <c r="F31" s="18">
        <v>25</v>
      </c>
      <c r="G31" s="17">
        <v>1</v>
      </c>
      <c r="H31" s="17">
        <v>2</v>
      </c>
      <c r="I31" s="18">
        <v>8</v>
      </c>
      <c r="J31" s="17">
        <v>1</v>
      </c>
      <c r="K31" s="17">
        <v>11</v>
      </c>
      <c r="L31" s="18">
        <v>30</v>
      </c>
      <c r="M31" s="17">
        <v>1</v>
      </c>
      <c r="N31" s="17">
        <v>11</v>
      </c>
      <c r="O31" s="18">
        <v>11</v>
      </c>
      <c r="P31" s="18">
        <v>0</v>
      </c>
      <c r="Q31" s="17">
        <v>0</v>
      </c>
      <c r="R31" s="17">
        <v>18</v>
      </c>
      <c r="S31" s="34">
        <v>1.40091</v>
      </c>
      <c r="T31" s="35">
        <v>31.1663</v>
      </c>
      <c r="U31" s="35">
        <v>233.50831</v>
      </c>
    </row>
    <row r="32" spans="2:21" ht="13.5" thickBot="1">
      <c r="B32" s="238" t="s">
        <v>174</v>
      </c>
      <c r="C32" s="239"/>
      <c r="D32" s="17">
        <v>5</v>
      </c>
      <c r="E32" s="17">
        <v>250</v>
      </c>
      <c r="F32" s="18">
        <v>524</v>
      </c>
      <c r="G32" s="17">
        <v>5</v>
      </c>
      <c r="H32" s="17">
        <v>107</v>
      </c>
      <c r="I32" s="18">
        <v>196</v>
      </c>
      <c r="J32" s="17">
        <v>6</v>
      </c>
      <c r="K32" s="17">
        <v>264</v>
      </c>
      <c r="L32" s="18">
        <v>552</v>
      </c>
      <c r="M32" s="17">
        <v>4</v>
      </c>
      <c r="N32" s="17">
        <v>194</v>
      </c>
      <c r="O32" s="18">
        <v>306</v>
      </c>
      <c r="P32" s="18">
        <v>2</v>
      </c>
      <c r="Q32" s="17">
        <v>65</v>
      </c>
      <c r="R32" s="17">
        <v>191</v>
      </c>
      <c r="S32" s="34">
        <v>14.93694</v>
      </c>
      <c r="T32" s="35">
        <v>1823.556</v>
      </c>
      <c r="U32" s="35">
        <v>3742.11456</v>
      </c>
    </row>
    <row r="33" spans="2:21" ht="13.5" thickBot="1">
      <c r="B33" s="238" t="s">
        <v>110</v>
      </c>
      <c r="C33" s="239"/>
      <c r="D33" s="17">
        <v>52</v>
      </c>
      <c r="E33" s="17">
        <v>5016</v>
      </c>
      <c r="F33" s="18">
        <v>8932</v>
      </c>
      <c r="G33" s="17">
        <v>37</v>
      </c>
      <c r="H33" s="17">
        <v>1837</v>
      </c>
      <c r="I33" s="18">
        <v>3411</v>
      </c>
      <c r="J33" s="17">
        <v>62</v>
      </c>
      <c r="K33" s="17">
        <v>5195</v>
      </c>
      <c r="L33" s="18">
        <v>9824</v>
      </c>
      <c r="M33" s="17">
        <v>25</v>
      </c>
      <c r="N33" s="17">
        <v>2693</v>
      </c>
      <c r="O33" s="18">
        <v>4824</v>
      </c>
      <c r="P33" s="18">
        <v>37</v>
      </c>
      <c r="Q33" s="17">
        <v>2402</v>
      </c>
      <c r="R33" s="17">
        <v>4469</v>
      </c>
      <c r="S33" s="34">
        <v>179.67299</v>
      </c>
      <c r="T33" s="35">
        <v>46874.12046</v>
      </c>
      <c r="U33" s="35">
        <v>89004.91460999999</v>
      </c>
    </row>
    <row r="34" spans="2:21" ht="13.5" thickBot="1">
      <c r="B34" s="238" t="s">
        <v>109</v>
      </c>
      <c r="C34" s="239"/>
      <c r="D34" s="87">
        <v>62</v>
      </c>
      <c r="E34" s="87">
        <v>3624</v>
      </c>
      <c r="F34" s="87">
        <v>9226</v>
      </c>
      <c r="G34" s="87">
        <v>54</v>
      </c>
      <c r="H34" s="87">
        <v>1511</v>
      </c>
      <c r="I34" s="87">
        <v>3276</v>
      </c>
      <c r="J34" s="87">
        <v>90</v>
      </c>
      <c r="K34" s="87">
        <v>3900</v>
      </c>
      <c r="L34" s="87">
        <v>10279</v>
      </c>
      <c r="M34" s="87">
        <v>80</v>
      </c>
      <c r="N34" s="87">
        <v>3312</v>
      </c>
      <c r="O34" s="87">
        <v>8373</v>
      </c>
      <c r="P34" s="87">
        <v>10</v>
      </c>
      <c r="Q34" s="87">
        <v>498</v>
      </c>
      <c r="R34" s="87">
        <v>1344</v>
      </c>
      <c r="S34" s="88">
        <v>644.81571</v>
      </c>
      <c r="T34" s="88">
        <v>28225.482760000003</v>
      </c>
      <c r="U34" s="88">
        <v>74753.50706999999</v>
      </c>
    </row>
    <row r="35" spans="2:21" ht="13.5" thickBot="1">
      <c r="B35" s="238" t="s">
        <v>119</v>
      </c>
      <c r="C35" s="239"/>
      <c r="D35" s="17">
        <v>5</v>
      </c>
      <c r="E35" s="17">
        <v>527</v>
      </c>
      <c r="F35" s="18">
        <v>1235</v>
      </c>
      <c r="G35" s="17">
        <v>4</v>
      </c>
      <c r="H35" s="17">
        <v>202</v>
      </c>
      <c r="I35" s="18">
        <v>382</v>
      </c>
      <c r="J35" s="17">
        <v>5</v>
      </c>
      <c r="K35" s="17">
        <v>534</v>
      </c>
      <c r="L35" s="18">
        <v>1401</v>
      </c>
      <c r="M35" s="17">
        <v>3</v>
      </c>
      <c r="N35" s="17">
        <v>129</v>
      </c>
      <c r="O35" s="18">
        <v>318</v>
      </c>
      <c r="P35" s="18">
        <v>2</v>
      </c>
      <c r="Q35" s="17">
        <v>394</v>
      </c>
      <c r="R35" s="17">
        <v>1027</v>
      </c>
      <c r="S35" s="34">
        <v>34.95457</v>
      </c>
      <c r="T35" s="35">
        <v>4026.95505</v>
      </c>
      <c r="U35" s="35">
        <v>11149.64449</v>
      </c>
    </row>
    <row r="36" spans="2:21" ht="13.5" thickBot="1">
      <c r="B36" s="238" t="s">
        <v>112</v>
      </c>
      <c r="C36" s="239"/>
      <c r="D36" s="17">
        <v>31</v>
      </c>
      <c r="E36" s="17">
        <v>3869</v>
      </c>
      <c r="F36" s="18">
        <v>8855</v>
      </c>
      <c r="G36" s="17">
        <v>30</v>
      </c>
      <c r="H36" s="17">
        <v>1851</v>
      </c>
      <c r="I36" s="18">
        <v>3963</v>
      </c>
      <c r="J36" s="17">
        <v>68</v>
      </c>
      <c r="K36" s="17">
        <v>3977</v>
      </c>
      <c r="L36" s="18">
        <v>9750</v>
      </c>
      <c r="M36" s="17">
        <v>25</v>
      </c>
      <c r="N36" s="17">
        <v>1738</v>
      </c>
      <c r="O36" s="18">
        <v>4215</v>
      </c>
      <c r="P36" s="18">
        <v>42</v>
      </c>
      <c r="Q36" s="17">
        <v>2118</v>
      </c>
      <c r="R36" s="17">
        <v>4947</v>
      </c>
      <c r="S36" s="34">
        <v>199.18501999999998</v>
      </c>
      <c r="T36" s="35">
        <v>23201.032769999998</v>
      </c>
      <c r="U36" s="35">
        <v>65796.24942000001</v>
      </c>
    </row>
    <row r="37" spans="2:21" ht="13.5" thickBot="1">
      <c r="B37" s="238" t="s">
        <v>108</v>
      </c>
      <c r="C37" s="239"/>
      <c r="D37" s="17">
        <v>8</v>
      </c>
      <c r="E37" s="17">
        <v>82</v>
      </c>
      <c r="F37" s="18">
        <v>95</v>
      </c>
      <c r="G37" s="17">
        <v>3</v>
      </c>
      <c r="H37" s="17">
        <v>18</v>
      </c>
      <c r="I37" s="18">
        <v>29</v>
      </c>
      <c r="J37" s="17">
        <v>10</v>
      </c>
      <c r="K37" s="17">
        <v>87</v>
      </c>
      <c r="L37" s="18">
        <v>100</v>
      </c>
      <c r="M37" s="17">
        <v>10</v>
      </c>
      <c r="N37" s="17">
        <v>77</v>
      </c>
      <c r="O37" s="18">
        <v>92</v>
      </c>
      <c r="P37" s="18">
        <v>0</v>
      </c>
      <c r="Q37" s="17">
        <v>10</v>
      </c>
      <c r="R37" s="17">
        <v>5</v>
      </c>
      <c r="S37" s="34">
        <v>81.92449</v>
      </c>
      <c r="T37" s="35">
        <v>716.49355</v>
      </c>
      <c r="U37" s="35">
        <v>947.81541</v>
      </c>
    </row>
    <row r="38" spans="2:21" ht="13.5" thickBot="1">
      <c r="B38" s="238" t="s">
        <v>155</v>
      </c>
      <c r="C38" s="239"/>
      <c r="D38" s="87">
        <v>60</v>
      </c>
      <c r="E38" s="87">
        <v>4933</v>
      </c>
      <c r="F38" s="87">
        <v>9239</v>
      </c>
      <c r="G38" s="87">
        <v>38</v>
      </c>
      <c r="H38" s="87">
        <v>1175</v>
      </c>
      <c r="I38" s="87">
        <v>2078</v>
      </c>
      <c r="J38" s="87">
        <v>125</v>
      </c>
      <c r="K38" s="87">
        <v>5483</v>
      </c>
      <c r="L38" s="87">
        <v>12263</v>
      </c>
      <c r="M38" s="87">
        <v>92</v>
      </c>
      <c r="N38" s="87">
        <v>3772</v>
      </c>
      <c r="O38" s="87">
        <v>8043</v>
      </c>
      <c r="P38" s="87">
        <v>33</v>
      </c>
      <c r="Q38" s="87">
        <v>1610</v>
      </c>
      <c r="R38" s="87">
        <v>3739</v>
      </c>
      <c r="S38" s="88">
        <v>688.65965</v>
      </c>
      <c r="T38" s="88">
        <v>51209.837289999996</v>
      </c>
      <c r="U38" s="88">
        <v>121138.95767</v>
      </c>
    </row>
    <row r="39" spans="2:21" ht="13.5" thickBot="1">
      <c r="B39" s="238" t="s">
        <v>113</v>
      </c>
      <c r="C39" s="239"/>
      <c r="D39" s="17">
        <v>6</v>
      </c>
      <c r="E39" s="17">
        <v>639</v>
      </c>
      <c r="F39" s="18">
        <v>1114</v>
      </c>
      <c r="G39" s="17">
        <v>5</v>
      </c>
      <c r="H39" s="17">
        <v>248</v>
      </c>
      <c r="I39" s="18">
        <v>360</v>
      </c>
      <c r="J39" s="17">
        <v>10</v>
      </c>
      <c r="K39" s="17">
        <v>672</v>
      </c>
      <c r="L39" s="18">
        <v>1265</v>
      </c>
      <c r="M39" s="17">
        <v>4</v>
      </c>
      <c r="N39" s="17">
        <v>390</v>
      </c>
      <c r="O39" s="18">
        <v>746</v>
      </c>
      <c r="P39" s="18">
        <v>2</v>
      </c>
      <c r="Q39" s="17">
        <v>268</v>
      </c>
      <c r="R39" s="17">
        <v>456</v>
      </c>
      <c r="S39" s="34">
        <v>19.20434</v>
      </c>
      <c r="T39" s="35">
        <v>5306.64775</v>
      </c>
      <c r="U39" s="35">
        <v>9990.77906</v>
      </c>
    </row>
    <row r="40" spans="2:21" s="95" customFormat="1" ht="13.5" thickBot="1">
      <c r="B40" s="238" t="s">
        <v>154</v>
      </c>
      <c r="C40" s="239"/>
      <c r="D40" s="134">
        <v>55121</v>
      </c>
      <c r="E40" s="134">
        <v>35620</v>
      </c>
      <c r="F40" s="142">
        <v>3842</v>
      </c>
      <c r="G40" s="134">
        <v>15254</v>
      </c>
      <c r="H40" s="134">
        <v>14198</v>
      </c>
      <c r="I40" s="142">
        <v>2535</v>
      </c>
      <c r="J40" s="134">
        <v>63982</v>
      </c>
      <c r="K40" s="134">
        <v>43709</v>
      </c>
      <c r="L40" s="142">
        <v>4446</v>
      </c>
      <c r="M40" s="134">
        <v>39728</v>
      </c>
      <c r="N40" s="134">
        <v>24989</v>
      </c>
      <c r="O40" s="142">
        <v>2632</v>
      </c>
      <c r="P40" s="142">
        <v>22749</v>
      </c>
      <c r="Q40" s="134">
        <v>16469</v>
      </c>
      <c r="R40" s="134">
        <v>1506</v>
      </c>
      <c r="S40" s="143">
        <v>456344.84506</v>
      </c>
      <c r="T40" s="143">
        <v>356491.31057</v>
      </c>
      <c r="U40" s="143">
        <v>34606.183899999996</v>
      </c>
    </row>
    <row r="41" spans="2:21" ht="13.5" thickBot="1">
      <c r="B41" s="238" t="s">
        <v>122</v>
      </c>
      <c r="C41" s="239"/>
      <c r="D41" s="17">
        <v>39</v>
      </c>
      <c r="E41" s="17">
        <v>646</v>
      </c>
      <c r="F41" s="18">
        <v>1412</v>
      </c>
      <c r="G41" s="17">
        <v>33</v>
      </c>
      <c r="H41" s="17">
        <v>309</v>
      </c>
      <c r="I41" s="18">
        <v>636</v>
      </c>
      <c r="J41" s="17">
        <v>70</v>
      </c>
      <c r="K41" s="17">
        <v>681</v>
      </c>
      <c r="L41" s="18">
        <v>1612</v>
      </c>
      <c r="M41" s="17">
        <v>30</v>
      </c>
      <c r="N41" s="17">
        <v>167</v>
      </c>
      <c r="O41" s="18">
        <v>358</v>
      </c>
      <c r="P41" s="18">
        <v>40</v>
      </c>
      <c r="Q41" s="17">
        <v>499</v>
      </c>
      <c r="R41" s="17">
        <v>1176</v>
      </c>
      <c r="S41" s="34">
        <v>336.92573</v>
      </c>
      <c r="T41" s="35">
        <v>4589.204320000001</v>
      </c>
      <c r="U41" s="35">
        <v>11294.63219</v>
      </c>
    </row>
    <row r="42" spans="2:21" ht="13.5" thickBot="1">
      <c r="B42" s="238" t="s">
        <v>156</v>
      </c>
      <c r="C42" s="239"/>
      <c r="D42" s="87">
        <v>1</v>
      </c>
      <c r="E42" s="87">
        <v>61</v>
      </c>
      <c r="F42" s="87">
        <v>139</v>
      </c>
      <c r="G42" s="87">
        <v>1</v>
      </c>
      <c r="H42" s="87">
        <v>34</v>
      </c>
      <c r="I42" s="87">
        <v>60</v>
      </c>
      <c r="J42" s="87">
        <v>4</v>
      </c>
      <c r="K42" s="87">
        <v>62</v>
      </c>
      <c r="L42" s="87">
        <v>143</v>
      </c>
      <c r="M42" s="87">
        <v>3</v>
      </c>
      <c r="N42" s="87">
        <v>36</v>
      </c>
      <c r="O42" s="87">
        <v>79</v>
      </c>
      <c r="P42" s="87">
        <v>1</v>
      </c>
      <c r="Q42" s="87">
        <v>25</v>
      </c>
      <c r="R42" s="87">
        <v>63</v>
      </c>
      <c r="S42" s="88">
        <v>56.776540000000004</v>
      </c>
      <c r="T42" s="88">
        <v>355.01127</v>
      </c>
      <c r="U42" s="88">
        <v>1238.8953600000002</v>
      </c>
    </row>
    <row r="43" spans="2:21" ht="13.5" thickBot="1">
      <c r="B43" s="238" t="s">
        <v>157</v>
      </c>
      <c r="C43" s="239"/>
      <c r="D43" s="17">
        <v>2</v>
      </c>
      <c r="E43" s="17">
        <v>100</v>
      </c>
      <c r="F43" s="18">
        <v>116</v>
      </c>
      <c r="G43" s="17">
        <v>2</v>
      </c>
      <c r="H43" s="17">
        <v>12</v>
      </c>
      <c r="I43" s="18">
        <v>42</v>
      </c>
      <c r="J43" s="17">
        <v>2</v>
      </c>
      <c r="K43" s="17">
        <v>104</v>
      </c>
      <c r="L43" s="18">
        <v>127</v>
      </c>
      <c r="M43" s="17">
        <v>2</v>
      </c>
      <c r="N43" s="17">
        <v>81</v>
      </c>
      <c r="O43" s="18">
        <v>79</v>
      </c>
      <c r="P43" s="18">
        <v>0</v>
      </c>
      <c r="Q43" s="17">
        <v>21</v>
      </c>
      <c r="R43" s="17">
        <v>46</v>
      </c>
      <c r="S43" s="34">
        <v>15.1664</v>
      </c>
      <c r="T43" s="35">
        <v>595.51864</v>
      </c>
      <c r="U43" s="35">
        <v>778.37192</v>
      </c>
    </row>
    <row r="44" spans="2:21" ht="13.5" thickBot="1">
      <c r="B44" s="238" t="s">
        <v>111</v>
      </c>
      <c r="C44" s="239"/>
      <c r="D44" s="17">
        <v>23</v>
      </c>
      <c r="E44" s="17">
        <v>1442</v>
      </c>
      <c r="F44" s="18">
        <v>3351</v>
      </c>
      <c r="G44" s="17">
        <v>17</v>
      </c>
      <c r="H44" s="17">
        <v>595</v>
      </c>
      <c r="I44" s="18">
        <v>1215</v>
      </c>
      <c r="J44" s="17">
        <v>26</v>
      </c>
      <c r="K44" s="17">
        <v>1496</v>
      </c>
      <c r="L44" s="18">
        <v>4039</v>
      </c>
      <c r="M44" s="17">
        <v>21</v>
      </c>
      <c r="N44" s="17">
        <v>1229</v>
      </c>
      <c r="O44" s="18">
        <v>3233</v>
      </c>
      <c r="P44" s="18">
        <v>5</v>
      </c>
      <c r="Q44" s="17">
        <v>238</v>
      </c>
      <c r="R44" s="17">
        <v>627</v>
      </c>
      <c r="S44" s="34">
        <v>200.07222</v>
      </c>
      <c r="T44" s="35">
        <v>10201.18419</v>
      </c>
      <c r="U44" s="35">
        <v>30051.32248</v>
      </c>
    </row>
    <row r="45" spans="4:15" ht="13.5" thickBot="1">
      <c r="D45" s="115"/>
      <c r="E45" s="115"/>
      <c r="F45" s="115"/>
      <c r="G45" s="115"/>
      <c r="H45" s="115"/>
      <c r="I45" s="155"/>
      <c r="J45" s="115"/>
      <c r="K45" s="115"/>
      <c r="L45" s="115"/>
      <c r="M45" s="115"/>
      <c r="N45" s="115"/>
      <c r="O45" s="115"/>
    </row>
    <row r="46" spans="2:9" ht="13.5" thickBot="1">
      <c r="B46" s="94" t="s">
        <v>80</v>
      </c>
      <c r="I46" s="55"/>
    </row>
    <row r="47" ht="13.5" thickBot="1">
      <c r="B47" s="94" t="s">
        <v>79</v>
      </c>
    </row>
    <row r="48" ht="12.75"/>
    <row r="49" ht="12.75"/>
    <row r="50" ht="12.75"/>
  </sheetData>
  <sheetProtection/>
  <mergeCells count="30">
    <mergeCell ref="G16:I18"/>
    <mergeCell ref="J16:R17"/>
    <mergeCell ref="B34:C34"/>
    <mergeCell ref="J18:L18"/>
    <mergeCell ref="M18:O18"/>
    <mergeCell ref="P18:R18"/>
    <mergeCell ref="B35:C35"/>
    <mergeCell ref="B36:C36"/>
    <mergeCell ref="B37:C37"/>
    <mergeCell ref="B38:C38"/>
    <mergeCell ref="B27:C27"/>
    <mergeCell ref="B28:C28"/>
    <mergeCell ref="B30:C30"/>
    <mergeCell ref="B31:C31"/>
    <mergeCell ref="B40:C40"/>
    <mergeCell ref="B41:C41"/>
    <mergeCell ref="B42:C42"/>
    <mergeCell ref="B43:C43"/>
    <mergeCell ref="B44:C44"/>
    <mergeCell ref="B39:C39"/>
    <mergeCell ref="S16:U18"/>
    <mergeCell ref="B33:C33"/>
    <mergeCell ref="B21:C21"/>
    <mergeCell ref="B32:C32"/>
    <mergeCell ref="B23:C23"/>
    <mergeCell ref="B29:C29"/>
    <mergeCell ref="B24:C24"/>
    <mergeCell ref="B25:C25"/>
    <mergeCell ref="B26:C26"/>
    <mergeCell ref="D16:F1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tabColor theme="6"/>
  </sheetPr>
  <dimension ref="A15:AE116"/>
  <sheetViews>
    <sheetView zoomScale="95" zoomScaleNormal="95" zoomScalePageLayoutView="0" workbookViewId="0" topLeftCell="A1">
      <selection activeCell="A1" sqref="A1"/>
    </sheetView>
  </sheetViews>
  <sheetFormatPr defaultColWidth="11.421875" defaultRowHeight="12.75"/>
  <cols>
    <col min="1" max="12" width="11.421875" style="31" customWidth="1"/>
    <col min="13" max="13" width="11.421875" style="213" customWidth="1"/>
    <col min="14" max="15" width="11.421875" style="31" customWidth="1"/>
    <col min="16" max="16" width="11.421875" style="213" customWidth="1"/>
    <col min="17" max="18" width="11.421875" style="31" customWidth="1"/>
    <col min="19" max="19" width="11.421875" style="213" customWidth="1"/>
    <col min="20" max="16384" width="11.421875" style="31" customWidth="1"/>
  </cols>
  <sheetData>
    <row r="2" ht="12.75"/>
    <row r="3" ht="12.75"/>
    <row r="4" ht="12.75"/>
    <row r="5" ht="12.75"/>
    <row r="6" ht="12.75"/>
    <row r="7" ht="12.75"/>
    <row r="8" ht="12.75"/>
    <row r="10" ht="12.75"/>
    <row r="11" ht="12.75"/>
    <row r="12" ht="12.75"/>
    <row r="13" ht="12.75"/>
    <row r="14" ht="12.75"/>
    <row r="15" spans="11:19" ht="13.5" thickBot="1">
      <c r="K15" s="39"/>
      <c r="L15" s="39"/>
      <c r="M15" s="206"/>
      <c r="N15" s="39"/>
      <c r="O15" s="39"/>
      <c r="P15" s="206"/>
      <c r="Q15" s="39"/>
      <c r="R15" s="39"/>
      <c r="S15" s="206"/>
    </row>
    <row r="16" spans="1:20" ht="13.5" customHeight="1" thickBot="1">
      <c r="A16" s="195"/>
      <c r="D16" s="93"/>
      <c r="E16" s="257" t="s">
        <v>0</v>
      </c>
      <c r="F16" s="258"/>
      <c r="G16" s="259"/>
      <c r="H16" s="266" t="s">
        <v>179</v>
      </c>
      <c r="I16" s="258"/>
      <c r="J16" s="284"/>
      <c r="K16" s="257" t="s">
        <v>5</v>
      </c>
      <c r="L16" s="258"/>
      <c r="M16" s="258"/>
      <c r="N16" s="258"/>
      <c r="O16" s="258"/>
      <c r="P16" s="258"/>
      <c r="Q16" s="258"/>
      <c r="R16" s="258"/>
      <c r="S16" s="284"/>
      <c r="T16" s="91"/>
    </row>
    <row r="17" spans="4:20" ht="13.5" customHeight="1" thickBot="1">
      <c r="D17" s="93"/>
      <c r="E17" s="260"/>
      <c r="F17" s="261"/>
      <c r="G17" s="262"/>
      <c r="H17" s="267"/>
      <c r="I17" s="261"/>
      <c r="J17" s="285"/>
      <c r="K17" s="287"/>
      <c r="L17" s="288"/>
      <c r="M17" s="288"/>
      <c r="N17" s="288"/>
      <c r="O17" s="288"/>
      <c r="P17" s="288"/>
      <c r="Q17" s="288"/>
      <c r="R17" s="288"/>
      <c r="S17" s="289"/>
      <c r="T17" s="91"/>
    </row>
    <row r="18" spans="4:19" ht="13.5" customHeight="1" thickBot="1">
      <c r="D18" s="93"/>
      <c r="E18" s="263"/>
      <c r="F18" s="264"/>
      <c r="G18" s="265"/>
      <c r="H18" s="268"/>
      <c r="I18" s="264"/>
      <c r="J18" s="286"/>
      <c r="K18" s="290" t="s">
        <v>178</v>
      </c>
      <c r="L18" s="291"/>
      <c r="M18" s="292"/>
      <c r="N18" s="290" t="s">
        <v>8</v>
      </c>
      <c r="O18" s="291"/>
      <c r="P18" s="292"/>
      <c r="Q18" s="290" t="s">
        <v>6</v>
      </c>
      <c r="R18" s="291"/>
      <c r="S18" s="292"/>
    </row>
    <row r="19" spans="4:21" ht="19.5" customHeight="1" thickBot="1">
      <c r="D19" s="93"/>
      <c r="E19" s="53">
        <v>2020</v>
      </c>
      <c r="F19" s="74">
        <v>2021</v>
      </c>
      <c r="G19" s="54">
        <v>2022</v>
      </c>
      <c r="H19" s="54">
        <v>2020</v>
      </c>
      <c r="I19" s="54">
        <v>2021</v>
      </c>
      <c r="J19" s="54">
        <v>2022</v>
      </c>
      <c r="K19" s="74">
        <v>2020</v>
      </c>
      <c r="L19" s="74">
        <v>2021</v>
      </c>
      <c r="M19" s="74">
        <v>2022</v>
      </c>
      <c r="N19" s="74">
        <v>2020</v>
      </c>
      <c r="O19" s="74">
        <v>2021</v>
      </c>
      <c r="P19" s="74">
        <v>2022</v>
      </c>
      <c r="Q19" s="74">
        <v>2020</v>
      </c>
      <c r="R19" s="74">
        <v>2021</v>
      </c>
      <c r="S19" s="74">
        <v>2022</v>
      </c>
      <c r="T19" s="114"/>
      <c r="U19" s="95"/>
    </row>
    <row r="20" spans="3:21" ht="13.5" thickBot="1">
      <c r="C20" s="51"/>
      <c r="D20" s="51"/>
      <c r="E20" s="51"/>
      <c r="F20" s="51"/>
      <c r="G20" s="51"/>
      <c r="H20" s="51"/>
      <c r="I20" s="51"/>
      <c r="J20" s="51"/>
      <c r="K20" s="51"/>
      <c r="L20" s="51"/>
      <c r="M20" s="207"/>
      <c r="N20" s="51"/>
      <c r="O20" s="51"/>
      <c r="P20" s="207"/>
      <c r="Q20" s="51"/>
      <c r="R20" s="51"/>
      <c r="S20" s="207"/>
      <c r="T20" s="95"/>
      <c r="U20" s="95"/>
    </row>
    <row r="21" spans="3:21" ht="18" customHeight="1" thickBot="1">
      <c r="C21" s="297" t="s">
        <v>74</v>
      </c>
      <c r="D21" s="298"/>
      <c r="E21" s="85">
        <f>E23+E34+E40+E42+E44+E49+E51+E59+E71+E78+E84+E89+E96+E98+E100+E102+E108+E110+E111</f>
        <v>55505</v>
      </c>
      <c r="F21" s="85">
        <f>F23+F34+F40+F42+F44+F49+F51+F59+F71+F78+F84+F89+F96+F98+F100+F102+F108+F110+F111</f>
        <v>64354</v>
      </c>
      <c r="G21" s="85">
        <f>G23+G34+G40+G42+G44+G49+G51+G59+G71+G78+G84+G89+G96+G98+G100+G102+G108+G110+G111</f>
        <v>58201</v>
      </c>
      <c r="H21" s="178" t="s">
        <v>194</v>
      </c>
      <c r="I21" s="178" t="s">
        <v>191</v>
      </c>
      <c r="J21" s="178" t="s">
        <v>197</v>
      </c>
      <c r="K21" s="85">
        <v>64585</v>
      </c>
      <c r="L21" s="85">
        <v>73878</v>
      </c>
      <c r="M21" s="85">
        <f>M23+M34+M40+M42+M44+M49+M51+M59+M71+M78+M84+M89+M96+M98+M100+M102+M108+M110+M111</f>
        <v>66930</v>
      </c>
      <c r="N21" s="85">
        <v>40117</v>
      </c>
      <c r="O21" s="85">
        <v>42158</v>
      </c>
      <c r="P21" s="85">
        <f>P23+P34+P40+P42+P44+P49+P51+P59+P71+P78+P84+P89+P96+P98+P100+P102+P108+P110+P111</f>
        <v>38382</v>
      </c>
      <c r="Q21" s="85">
        <v>22957</v>
      </c>
      <c r="R21" s="85">
        <v>28877</v>
      </c>
      <c r="S21" s="85">
        <f>S23+S34+S40+S42+S44+S49+S51+S59+S71+S78+S84+S89+S96+S98+S100+S102+S108+S110+S111</f>
        <v>25137</v>
      </c>
      <c r="T21" s="96"/>
      <c r="U21" s="95"/>
    </row>
    <row r="22" spans="3:21" ht="13.5" thickBot="1">
      <c r="C22" s="44"/>
      <c r="D22" s="97"/>
      <c r="E22" s="97"/>
      <c r="F22" s="97"/>
      <c r="G22" s="97"/>
      <c r="H22" s="97"/>
      <c r="I22" s="97"/>
      <c r="J22" s="111"/>
      <c r="K22" s="97"/>
      <c r="L22" s="97"/>
      <c r="M22" s="208"/>
      <c r="N22" s="97"/>
      <c r="O22" s="97"/>
      <c r="P22" s="208"/>
      <c r="Q22" s="97"/>
      <c r="R22" s="97"/>
      <c r="S22" s="208"/>
      <c r="T22" s="95"/>
      <c r="U22" s="95"/>
    </row>
    <row r="23" spans="2:21" ht="13.5" thickBot="1">
      <c r="B23" s="110"/>
      <c r="C23" s="299" t="s">
        <v>12</v>
      </c>
      <c r="D23" s="296"/>
      <c r="E23" s="172">
        <f>SUM(E25:E32)</f>
        <v>5698</v>
      </c>
      <c r="F23" s="172">
        <f>SUM(F25:F32)</f>
        <v>7552</v>
      </c>
      <c r="G23" s="172">
        <f>SUM(G25:G32)</f>
        <v>8353</v>
      </c>
      <c r="H23" s="98">
        <v>2315</v>
      </c>
      <c r="I23" s="98">
        <v>3115</v>
      </c>
      <c r="J23" s="172">
        <f>SUM(J25:J32)</f>
        <v>3542</v>
      </c>
      <c r="K23" s="98">
        <v>6096</v>
      </c>
      <c r="L23" s="98">
        <v>7954</v>
      </c>
      <c r="M23" s="98">
        <f>SUM(M25:M32)</f>
        <v>8899</v>
      </c>
      <c r="N23" s="98">
        <v>3739</v>
      </c>
      <c r="O23" s="98">
        <v>4727</v>
      </c>
      <c r="P23" s="98">
        <f>SUM(P25:P32)</f>
        <v>5196</v>
      </c>
      <c r="Q23" s="98">
        <v>2255</v>
      </c>
      <c r="R23" s="98">
        <v>2997</v>
      </c>
      <c r="S23" s="98">
        <f>SUM(S25:S32)</f>
        <v>3348</v>
      </c>
      <c r="T23" s="157"/>
      <c r="U23" s="95"/>
    </row>
    <row r="24" spans="3:21" ht="13.5" thickBot="1">
      <c r="C24" s="99"/>
      <c r="D24" s="100"/>
      <c r="E24" s="101"/>
      <c r="F24" s="101"/>
      <c r="G24" s="101"/>
      <c r="H24" s="101"/>
      <c r="I24" s="101"/>
      <c r="J24" s="101"/>
      <c r="K24" s="101"/>
      <c r="L24" s="101"/>
      <c r="M24" s="209"/>
      <c r="N24" s="101"/>
      <c r="O24" s="101"/>
      <c r="P24" s="209"/>
      <c r="Q24" s="101"/>
      <c r="R24" s="101"/>
      <c r="S24" s="209"/>
      <c r="T24" s="95"/>
      <c r="U24" s="95"/>
    </row>
    <row r="25" spans="3:19" ht="13.5" thickBot="1">
      <c r="C25" s="238" t="s">
        <v>13</v>
      </c>
      <c r="D25" s="239"/>
      <c r="E25" s="17">
        <v>560</v>
      </c>
      <c r="F25" s="17">
        <v>697</v>
      </c>
      <c r="G25" s="17">
        <v>760</v>
      </c>
      <c r="H25" s="18">
        <v>218</v>
      </c>
      <c r="I25" s="18">
        <v>313</v>
      </c>
      <c r="J25" s="17">
        <v>378</v>
      </c>
      <c r="K25" s="18">
        <v>564</v>
      </c>
      <c r="L25" s="18">
        <v>713</v>
      </c>
      <c r="M25" s="18">
        <v>769</v>
      </c>
      <c r="N25" s="17">
        <v>378</v>
      </c>
      <c r="O25" s="17">
        <v>420</v>
      </c>
      <c r="P25" s="18">
        <v>435</v>
      </c>
      <c r="Q25" s="18">
        <v>172</v>
      </c>
      <c r="R25" s="18">
        <v>244</v>
      </c>
      <c r="S25" s="18">
        <v>268</v>
      </c>
    </row>
    <row r="26" spans="3:19" ht="13.5" thickBot="1">
      <c r="C26" s="238" t="s">
        <v>14</v>
      </c>
      <c r="D26" s="239"/>
      <c r="E26" s="17">
        <v>547</v>
      </c>
      <c r="F26" s="17">
        <v>834</v>
      </c>
      <c r="G26" s="17">
        <v>808</v>
      </c>
      <c r="H26" s="18">
        <v>261</v>
      </c>
      <c r="I26" s="18">
        <v>381</v>
      </c>
      <c r="J26" s="17">
        <v>351</v>
      </c>
      <c r="K26" s="18">
        <v>559</v>
      </c>
      <c r="L26" s="18">
        <v>881</v>
      </c>
      <c r="M26" s="18">
        <v>840</v>
      </c>
      <c r="N26" s="17">
        <v>346</v>
      </c>
      <c r="O26" s="17">
        <v>550</v>
      </c>
      <c r="P26" s="18">
        <v>530</v>
      </c>
      <c r="Q26" s="18">
        <v>203</v>
      </c>
      <c r="R26" s="18">
        <v>311</v>
      </c>
      <c r="S26" s="18">
        <v>283</v>
      </c>
    </row>
    <row r="27" spans="3:19" ht="13.5" thickBot="1">
      <c r="C27" s="238" t="s">
        <v>15</v>
      </c>
      <c r="D27" s="239"/>
      <c r="E27" s="17">
        <v>357</v>
      </c>
      <c r="F27" s="17">
        <v>759</v>
      </c>
      <c r="G27" s="17">
        <v>679</v>
      </c>
      <c r="H27" s="18">
        <v>144</v>
      </c>
      <c r="I27" s="18">
        <v>235</v>
      </c>
      <c r="J27" s="17">
        <v>239</v>
      </c>
      <c r="K27" s="18">
        <v>379</v>
      </c>
      <c r="L27" s="18">
        <v>790</v>
      </c>
      <c r="M27" s="18">
        <v>776</v>
      </c>
      <c r="N27" s="17">
        <v>266</v>
      </c>
      <c r="O27" s="17">
        <v>551</v>
      </c>
      <c r="P27" s="18">
        <v>506</v>
      </c>
      <c r="Q27" s="18">
        <v>113</v>
      </c>
      <c r="R27" s="18">
        <v>228</v>
      </c>
      <c r="S27" s="18">
        <v>257</v>
      </c>
    </row>
    <row r="28" spans="3:19" ht="13.5" thickBot="1">
      <c r="C28" s="238" t="s">
        <v>16</v>
      </c>
      <c r="D28" s="239"/>
      <c r="E28" s="17">
        <v>597</v>
      </c>
      <c r="F28" s="17">
        <v>746</v>
      </c>
      <c r="G28" s="17">
        <v>947</v>
      </c>
      <c r="H28" s="18">
        <v>253</v>
      </c>
      <c r="I28" s="18">
        <v>324</v>
      </c>
      <c r="J28" s="17">
        <v>396</v>
      </c>
      <c r="K28" s="18">
        <v>626</v>
      </c>
      <c r="L28" s="18">
        <v>794</v>
      </c>
      <c r="M28" s="18">
        <v>1021</v>
      </c>
      <c r="N28" s="17">
        <v>397</v>
      </c>
      <c r="O28" s="17">
        <v>447</v>
      </c>
      <c r="P28" s="18">
        <v>576</v>
      </c>
      <c r="Q28" s="18">
        <v>222</v>
      </c>
      <c r="R28" s="18">
        <v>323</v>
      </c>
      <c r="S28" s="18">
        <v>410</v>
      </c>
    </row>
    <row r="29" spans="3:19" ht="13.5" thickBot="1">
      <c r="C29" s="238" t="s">
        <v>17</v>
      </c>
      <c r="D29" s="239"/>
      <c r="E29" s="17">
        <v>624</v>
      </c>
      <c r="F29" s="17">
        <v>429</v>
      </c>
      <c r="G29" s="17">
        <v>465</v>
      </c>
      <c r="H29" s="18">
        <v>184</v>
      </c>
      <c r="I29" s="18">
        <v>204</v>
      </c>
      <c r="J29" s="17">
        <v>226</v>
      </c>
      <c r="K29" s="18">
        <v>647</v>
      </c>
      <c r="L29" s="18">
        <v>435</v>
      </c>
      <c r="M29" s="18">
        <v>471</v>
      </c>
      <c r="N29" s="17">
        <v>311</v>
      </c>
      <c r="O29" s="17">
        <v>245</v>
      </c>
      <c r="P29" s="18">
        <v>306</v>
      </c>
      <c r="Q29" s="18">
        <v>333</v>
      </c>
      <c r="R29" s="18">
        <v>183</v>
      </c>
      <c r="S29" s="18">
        <v>153</v>
      </c>
    </row>
    <row r="30" spans="3:19" ht="13.5" thickBot="1">
      <c r="C30" s="238" t="s">
        <v>18</v>
      </c>
      <c r="D30" s="239"/>
      <c r="E30" s="17">
        <v>392</v>
      </c>
      <c r="F30" s="17">
        <v>461</v>
      </c>
      <c r="G30" s="17">
        <v>379</v>
      </c>
      <c r="H30" s="18">
        <v>139</v>
      </c>
      <c r="I30" s="18">
        <v>195</v>
      </c>
      <c r="J30" s="17">
        <v>166</v>
      </c>
      <c r="K30" s="18">
        <v>453</v>
      </c>
      <c r="L30" s="18">
        <v>476</v>
      </c>
      <c r="M30" s="18">
        <v>424</v>
      </c>
      <c r="N30" s="17">
        <v>279</v>
      </c>
      <c r="O30" s="17">
        <v>223</v>
      </c>
      <c r="P30" s="18">
        <v>223</v>
      </c>
      <c r="Q30" s="18">
        <v>161</v>
      </c>
      <c r="R30" s="18">
        <v>240</v>
      </c>
      <c r="S30" s="18">
        <v>183</v>
      </c>
    </row>
    <row r="31" spans="3:19" ht="13.5" thickBot="1">
      <c r="C31" s="238" t="s">
        <v>19</v>
      </c>
      <c r="D31" s="239"/>
      <c r="E31" s="17">
        <v>1305</v>
      </c>
      <c r="F31" s="17">
        <v>2127</v>
      </c>
      <c r="G31" s="17">
        <v>2428</v>
      </c>
      <c r="H31" s="18">
        <v>622</v>
      </c>
      <c r="I31" s="18">
        <v>854</v>
      </c>
      <c r="J31" s="17">
        <v>959</v>
      </c>
      <c r="K31" s="18">
        <v>1397</v>
      </c>
      <c r="L31" s="18">
        <v>2197</v>
      </c>
      <c r="M31" s="18">
        <v>2549</v>
      </c>
      <c r="N31" s="17">
        <v>864</v>
      </c>
      <c r="O31" s="17">
        <v>1231</v>
      </c>
      <c r="P31" s="18">
        <v>1388</v>
      </c>
      <c r="Q31" s="18">
        <v>495</v>
      </c>
      <c r="R31" s="18">
        <v>900</v>
      </c>
      <c r="S31" s="18">
        <v>1034</v>
      </c>
    </row>
    <row r="32" spans="3:19" ht="13.5" thickBot="1">
      <c r="C32" s="238" t="s">
        <v>20</v>
      </c>
      <c r="D32" s="239"/>
      <c r="E32" s="17">
        <v>1316</v>
      </c>
      <c r="F32" s="17">
        <v>1499</v>
      </c>
      <c r="G32" s="17">
        <v>1887</v>
      </c>
      <c r="H32" s="18">
        <v>573</v>
      </c>
      <c r="I32" s="18">
        <v>714</v>
      </c>
      <c r="J32" s="17">
        <v>827</v>
      </c>
      <c r="K32" s="18">
        <v>1471</v>
      </c>
      <c r="L32" s="18">
        <v>1668</v>
      </c>
      <c r="M32" s="18">
        <v>2049</v>
      </c>
      <c r="N32" s="17">
        <v>898</v>
      </c>
      <c r="O32" s="17">
        <v>1060</v>
      </c>
      <c r="P32" s="18">
        <v>1232</v>
      </c>
      <c r="Q32" s="18">
        <v>556</v>
      </c>
      <c r="R32" s="18">
        <v>568</v>
      </c>
      <c r="S32" s="18">
        <v>760</v>
      </c>
    </row>
    <row r="33" spans="3:19" ht="13.5" thickBot="1">
      <c r="C33" s="102"/>
      <c r="D33" s="103"/>
      <c r="E33" s="108"/>
      <c r="F33" s="104"/>
      <c r="G33" s="104"/>
      <c r="H33" s="107"/>
      <c r="I33" s="107"/>
      <c r="J33" s="109"/>
      <c r="K33" s="104"/>
      <c r="L33" s="104"/>
      <c r="M33" s="210"/>
      <c r="N33" s="104"/>
      <c r="O33" s="104"/>
      <c r="P33" s="215"/>
      <c r="Q33" s="107"/>
      <c r="R33" s="109"/>
      <c r="S33" s="210"/>
    </row>
    <row r="34" spans="2:20" ht="13.5" thickBot="1">
      <c r="B34" s="93"/>
      <c r="C34" s="295" t="s">
        <v>21</v>
      </c>
      <c r="D34" s="296"/>
      <c r="E34" s="98">
        <f>SUM(E36:E38)</f>
        <v>1583</v>
      </c>
      <c r="F34" s="172">
        <f>SUM(F36:F38)</f>
        <v>2126</v>
      </c>
      <c r="G34" s="172">
        <f>SUM(G36:G38)</f>
        <v>1913</v>
      </c>
      <c r="H34" s="98">
        <v>518</v>
      </c>
      <c r="I34" s="98">
        <v>695</v>
      </c>
      <c r="J34" s="98">
        <f>SUM(J36:J38)</f>
        <v>614</v>
      </c>
      <c r="K34" s="98">
        <v>1876</v>
      </c>
      <c r="L34" s="98">
        <v>2367</v>
      </c>
      <c r="M34" s="98">
        <f>SUM(M36:M38)</f>
        <v>2068</v>
      </c>
      <c r="N34" s="98">
        <v>1009</v>
      </c>
      <c r="O34" s="98">
        <v>1352</v>
      </c>
      <c r="P34" s="98">
        <f>SUM(P36:P38)</f>
        <v>1028</v>
      </c>
      <c r="Q34" s="98">
        <v>833</v>
      </c>
      <c r="R34" s="158">
        <v>931</v>
      </c>
      <c r="S34" s="98">
        <f>SUM(S36:S38)</f>
        <v>925</v>
      </c>
      <c r="T34" s="50"/>
    </row>
    <row r="35" spans="3:19" ht="13.5" thickBot="1">
      <c r="C35" s="102"/>
      <c r="D35" s="103"/>
      <c r="E35" s="104"/>
      <c r="F35" s="104"/>
      <c r="G35" s="105"/>
      <c r="H35" s="105"/>
      <c r="I35" s="105"/>
      <c r="J35" s="105"/>
      <c r="K35" s="105"/>
      <c r="L35" s="105"/>
      <c r="M35" s="211"/>
      <c r="N35" s="106"/>
      <c r="O35" s="104"/>
      <c r="P35" s="216"/>
      <c r="Q35" s="105"/>
      <c r="R35" s="106"/>
      <c r="S35" s="211"/>
    </row>
    <row r="36" spans="3:19" ht="13.5" thickBot="1">
      <c r="C36" s="238" t="s">
        <v>22</v>
      </c>
      <c r="D36" s="239"/>
      <c r="E36" s="17">
        <v>112</v>
      </c>
      <c r="F36" s="17">
        <v>184</v>
      </c>
      <c r="G36" s="18">
        <v>127</v>
      </c>
      <c r="H36" s="18">
        <v>66</v>
      </c>
      <c r="I36" s="18">
        <v>79</v>
      </c>
      <c r="J36" s="18">
        <v>57</v>
      </c>
      <c r="K36" s="18">
        <v>157</v>
      </c>
      <c r="L36" s="18">
        <v>279</v>
      </c>
      <c r="M36" s="18">
        <v>172</v>
      </c>
      <c r="N36" s="17">
        <v>103</v>
      </c>
      <c r="O36" s="17">
        <v>180</v>
      </c>
      <c r="P36" s="18">
        <v>112</v>
      </c>
      <c r="Q36" s="18">
        <v>49</v>
      </c>
      <c r="R36" s="18">
        <v>86</v>
      </c>
      <c r="S36" s="18">
        <v>53</v>
      </c>
    </row>
    <row r="37" spans="3:19" ht="13.5" thickBot="1">
      <c r="C37" s="238" t="s">
        <v>23</v>
      </c>
      <c r="D37" s="239"/>
      <c r="E37" s="17">
        <v>128</v>
      </c>
      <c r="F37" s="17">
        <v>90</v>
      </c>
      <c r="G37" s="18">
        <v>110</v>
      </c>
      <c r="H37" s="18">
        <v>30</v>
      </c>
      <c r="I37" s="18">
        <v>31</v>
      </c>
      <c r="J37" s="18">
        <v>31</v>
      </c>
      <c r="K37" s="18">
        <v>128</v>
      </c>
      <c r="L37" s="18">
        <v>96</v>
      </c>
      <c r="M37" s="18">
        <v>130</v>
      </c>
      <c r="N37" s="17">
        <v>70</v>
      </c>
      <c r="O37" s="17">
        <v>48</v>
      </c>
      <c r="P37" s="18">
        <v>66</v>
      </c>
      <c r="Q37" s="18">
        <v>55</v>
      </c>
      <c r="R37" s="18">
        <v>46</v>
      </c>
      <c r="S37" s="18">
        <v>59</v>
      </c>
    </row>
    <row r="38" spans="3:19" ht="13.5" thickBot="1">
      <c r="C38" s="238" t="s">
        <v>24</v>
      </c>
      <c r="D38" s="239"/>
      <c r="E38" s="17">
        <v>1343</v>
      </c>
      <c r="F38" s="17">
        <v>1852</v>
      </c>
      <c r="G38" s="18">
        <v>1676</v>
      </c>
      <c r="H38" s="18">
        <v>424</v>
      </c>
      <c r="I38" s="18">
        <v>593</v>
      </c>
      <c r="J38" s="18">
        <v>526</v>
      </c>
      <c r="K38" s="18">
        <v>1591</v>
      </c>
      <c r="L38" s="18">
        <v>1992</v>
      </c>
      <c r="M38" s="18">
        <v>1766</v>
      </c>
      <c r="N38" s="17">
        <v>836</v>
      </c>
      <c r="O38" s="17">
        <v>1124</v>
      </c>
      <c r="P38" s="18">
        <v>850</v>
      </c>
      <c r="Q38" s="18">
        <v>729</v>
      </c>
      <c r="R38" s="18">
        <v>799</v>
      </c>
      <c r="S38" s="18">
        <v>813</v>
      </c>
    </row>
    <row r="39" spans="5:19" ht="13.5" thickBot="1">
      <c r="E39" s="55"/>
      <c r="F39" s="55"/>
      <c r="G39" s="55"/>
      <c r="H39" s="55"/>
      <c r="I39" s="55"/>
      <c r="J39" s="55"/>
      <c r="K39" s="55"/>
      <c r="L39" s="55"/>
      <c r="M39" s="212"/>
      <c r="N39" s="55"/>
      <c r="O39" s="55"/>
      <c r="P39" s="212"/>
      <c r="Q39" s="55"/>
      <c r="R39" s="55"/>
      <c r="S39" s="212"/>
    </row>
    <row r="40" spans="2:20" ht="13.5" thickBot="1">
      <c r="B40" s="93"/>
      <c r="C40" s="295" t="s">
        <v>25</v>
      </c>
      <c r="D40" s="296"/>
      <c r="E40" s="98">
        <v>994</v>
      </c>
      <c r="F40" s="98">
        <v>1451</v>
      </c>
      <c r="G40" s="98">
        <v>1449</v>
      </c>
      <c r="H40" s="98">
        <v>368</v>
      </c>
      <c r="I40" s="98">
        <v>502</v>
      </c>
      <c r="J40" s="98">
        <v>402</v>
      </c>
      <c r="K40" s="98">
        <v>1048</v>
      </c>
      <c r="L40" s="98">
        <v>1513</v>
      </c>
      <c r="M40" s="98">
        <v>1782</v>
      </c>
      <c r="N40" s="98">
        <v>685</v>
      </c>
      <c r="O40" s="98">
        <v>997</v>
      </c>
      <c r="P40" s="98">
        <v>1270</v>
      </c>
      <c r="Q40" s="98">
        <v>359</v>
      </c>
      <c r="R40" s="98">
        <v>493</v>
      </c>
      <c r="S40" s="98">
        <v>454</v>
      </c>
      <c r="T40" s="50"/>
    </row>
    <row r="42" spans="2:20" ht="13.5" thickBot="1">
      <c r="B42" s="93"/>
      <c r="C42" s="295" t="s">
        <v>26</v>
      </c>
      <c r="D42" s="296"/>
      <c r="E42" s="98">
        <v>1726</v>
      </c>
      <c r="F42" s="98">
        <v>1425</v>
      </c>
      <c r="G42" s="172">
        <v>1239</v>
      </c>
      <c r="H42" s="98">
        <v>427</v>
      </c>
      <c r="I42" s="98">
        <v>642</v>
      </c>
      <c r="J42" s="98">
        <v>628</v>
      </c>
      <c r="K42" s="98">
        <v>2169</v>
      </c>
      <c r="L42" s="98">
        <v>1580</v>
      </c>
      <c r="M42" s="98">
        <v>1347</v>
      </c>
      <c r="N42" s="98">
        <v>923</v>
      </c>
      <c r="O42" s="98">
        <v>842</v>
      </c>
      <c r="P42" s="98">
        <v>695</v>
      </c>
      <c r="Q42" s="98">
        <v>1068</v>
      </c>
      <c r="R42" s="98">
        <v>632</v>
      </c>
      <c r="S42" s="98">
        <v>522</v>
      </c>
      <c r="T42" s="159"/>
    </row>
    <row r="44" spans="2:20" ht="13.5" thickBot="1">
      <c r="B44" s="93"/>
      <c r="C44" s="295" t="s">
        <v>27</v>
      </c>
      <c r="D44" s="296"/>
      <c r="E44" s="98">
        <f>SUM(E46:E47)</f>
        <v>3084</v>
      </c>
      <c r="F44" s="172">
        <f>SUM(F46:F47)</f>
        <v>4291</v>
      </c>
      <c r="G44" s="172">
        <f>SUM(G46:G47)</f>
        <v>3361</v>
      </c>
      <c r="H44" s="98">
        <v>844</v>
      </c>
      <c r="I44" s="98">
        <v>1215</v>
      </c>
      <c r="J44" s="172">
        <f>SUM(J46:J47)</f>
        <v>1135</v>
      </c>
      <c r="K44" s="98">
        <v>3387</v>
      </c>
      <c r="L44" s="98">
        <v>4743</v>
      </c>
      <c r="M44" s="98">
        <f>SUM(M46:M47)</f>
        <v>3702</v>
      </c>
      <c r="N44" s="98">
        <v>2253</v>
      </c>
      <c r="O44" s="98">
        <v>2901</v>
      </c>
      <c r="P44" s="98">
        <f>SUM(P46:P47)</f>
        <v>2212</v>
      </c>
      <c r="Q44" s="98">
        <v>1071</v>
      </c>
      <c r="R44" s="98">
        <v>1702</v>
      </c>
      <c r="S44" s="98">
        <f>SUM(S46:S47)</f>
        <v>1319</v>
      </c>
      <c r="T44" s="159"/>
    </row>
    <row r="46" spans="3:19" ht="13.5" thickBot="1">
      <c r="C46" s="238" t="s">
        <v>28</v>
      </c>
      <c r="D46" s="239"/>
      <c r="E46" s="17">
        <v>2262</v>
      </c>
      <c r="F46" s="17">
        <v>2920</v>
      </c>
      <c r="G46" s="18">
        <v>2344</v>
      </c>
      <c r="H46" s="18">
        <v>497</v>
      </c>
      <c r="I46" s="18">
        <v>712</v>
      </c>
      <c r="J46" s="18">
        <v>664</v>
      </c>
      <c r="K46" s="18">
        <v>2377</v>
      </c>
      <c r="L46" s="18">
        <v>3109</v>
      </c>
      <c r="M46" s="18">
        <v>2480</v>
      </c>
      <c r="N46" s="17">
        <v>1715</v>
      </c>
      <c r="O46" s="17">
        <v>2023</v>
      </c>
      <c r="P46" s="18">
        <v>1565</v>
      </c>
      <c r="Q46" s="18">
        <v>626</v>
      </c>
      <c r="R46" s="18">
        <v>1000</v>
      </c>
      <c r="S46" s="18">
        <v>800</v>
      </c>
    </row>
    <row r="47" spans="3:19" ht="13.5" thickBot="1">
      <c r="C47" s="238" t="s">
        <v>29</v>
      </c>
      <c r="D47" s="239"/>
      <c r="E47" s="17">
        <v>822</v>
      </c>
      <c r="F47" s="17">
        <v>1371</v>
      </c>
      <c r="G47" s="18">
        <v>1017</v>
      </c>
      <c r="H47" s="18">
        <v>362</v>
      </c>
      <c r="I47" s="18">
        <v>520</v>
      </c>
      <c r="J47" s="18">
        <v>471</v>
      </c>
      <c r="K47" s="18">
        <v>1010</v>
      </c>
      <c r="L47" s="18">
        <v>1634</v>
      </c>
      <c r="M47" s="18">
        <v>1222</v>
      </c>
      <c r="N47" s="17">
        <v>538</v>
      </c>
      <c r="O47" s="17">
        <v>878</v>
      </c>
      <c r="P47" s="18">
        <v>647</v>
      </c>
      <c r="Q47" s="18">
        <v>445</v>
      </c>
      <c r="R47" s="18">
        <v>702</v>
      </c>
      <c r="S47" s="18">
        <v>519</v>
      </c>
    </row>
    <row r="49" spans="2:20" ht="13.5" thickBot="1">
      <c r="B49" s="93"/>
      <c r="C49" s="295" t="s">
        <v>30</v>
      </c>
      <c r="D49" s="296"/>
      <c r="E49" s="98">
        <v>791</v>
      </c>
      <c r="F49" s="98">
        <v>707</v>
      </c>
      <c r="G49" s="98">
        <v>477</v>
      </c>
      <c r="H49" s="98">
        <v>205</v>
      </c>
      <c r="I49" s="98">
        <v>216</v>
      </c>
      <c r="J49" s="98">
        <v>199</v>
      </c>
      <c r="K49" s="98">
        <v>1072</v>
      </c>
      <c r="L49" s="98">
        <v>786</v>
      </c>
      <c r="M49" s="98">
        <v>543</v>
      </c>
      <c r="N49" s="98">
        <v>797</v>
      </c>
      <c r="O49" s="98">
        <v>507</v>
      </c>
      <c r="P49" s="98">
        <v>314</v>
      </c>
      <c r="Q49" s="98">
        <v>271</v>
      </c>
      <c r="R49" s="98">
        <v>273</v>
      </c>
      <c r="S49" s="98">
        <v>223</v>
      </c>
      <c r="T49" s="159"/>
    </row>
    <row r="51" spans="2:20" ht="13.5" thickBot="1">
      <c r="B51" s="93"/>
      <c r="C51" s="295" t="s">
        <v>31</v>
      </c>
      <c r="D51" s="296"/>
      <c r="E51" s="98">
        <f>SUM(E53:E57)</f>
        <v>1567</v>
      </c>
      <c r="F51" s="172">
        <f>SUM(F53:F57)</f>
        <v>2376</v>
      </c>
      <c r="G51" s="172">
        <f>SUM(G53:G57)</f>
        <v>1847</v>
      </c>
      <c r="H51" s="98">
        <v>594</v>
      </c>
      <c r="I51" s="98">
        <v>789</v>
      </c>
      <c r="J51" s="172">
        <f>SUM(J53:J57)</f>
        <v>760</v>
      </c>
      <c r="K51" s="98">
        <v>1747</v>
      </c>
      <c r="L51" s="98">
        <v>2722</v>
      </c>
      <c r="M51" s="98">
        <f>SUM(M53:M57)</f>
        <v>2069</v>
      </c>
      <c r="N51" s="98">
        <v>969</v>
      </c>
      <c r="O51" s="172">
        <v>1426</v>
      </c>
      <c r="P51" s="98">
        <f>SUM(P53:P57)</f>
        <v>1177</v>
      </c>
      <c r="Q51" s="98">
        <v>756</v>
      </c>
      <c r="R51" s="98">
        <v>1248</v>
      </c>
      <c r="S51" s="98">
        <f>SUM(S53:S57)</f>
        <v>834</v>
      </c>
      <c r="T51" s="159"/>
    </row>
    <row r="53" spans="3:19" ht="13.5" thickBot="1">
      <c r="C53" s="238" t="s">
        <v>32</v>
      </c>
      <c r="D53" s="239"/>
      <c r="E53" s="17">
        <v>366</v>
      </c>
      <c r="F53" s="17">
        <v>611</v>
      </c>
      <c r="G53" s="18">
        <v>569</v>
      </c>
      <c r="H53" s="18">
        <v>152</v>
      </c>
      <c r="I53" s="18">
        <v>208</v>
      </c>
      <c r="J53" s="18">
        <v>213</v>
      </c>
      <c r="K53" s="18">
        <v>381</v>
      </c>
      <c r="L53" s="18">
        <v>663</v>
      </c>
      <c r="M53" s="18">
        <v>606</v>
      </c>
      <c r="N53" s="17">
        <v>228</v>
      </c>
      <c r="O53" s="17">
        <v>366</v>
      </c>
      <c r="P53" s="18">
        <v>324</v>
      </c>
      <c r="Q53" s="18">
        <v>151</v>
      </c>
      <c r="R53" s="18">
        <v>284</v>
      </c>
      <c r="S53" s="18">
        <v>267</v>
      </c>
    </row>
    <row r="54" spans="3:19" ht="13.5" thickBot="1">
      <c r="C54" s="238" t="s">
        <v>33</v>
      </c>
      <c r="D54" s="239"/>
      <c r="E54" s="17">
        <v>262</v>
      </c>
      <c r="F54" s="17">
        <v>639</v>
      </c>
      <c r="G54" s="18">
        <v>333</v>
      </c>
      <c r="H54" s="18">
        <v>122</v>
      </c>
      <c r="I54" s="18">
        <v>179</v>
      </c>
      <c r="J54" s="18">
        <v>156</v>
      </c>
      <c r="K54" s="18">
        <v>296</v>
      </c>
      <c r="L54" s="18">
        <v>704</v>
      </c>
      <c r="M54" s="18">
        <v>364</v>
      </c>
      <c r="N54" s="17">
        <v>147</v>
      </c>
      <c r="O54" s="17">
        <v>348</v>
      </c>
      <c r="P54" s="18">
        <v>206</v>
      </c>
      <c r="Q54" s="18">
        <v>147</v>
      </c>
      <c r="R54" s="18">
        <v>347</v>
      </c>
      <c r="S54" s="18">
        <v>152</v>
      </c>
    </row>
    <row r="55" spans="3:19" ht="13.5" thickBot="1">
      <c r="C55" s="238" t="s">
        <v>34</v>
      </c>
      <c r="D55" s="239"/>
      <c r="E55" s="17">
        <v>65</v>
      </c>
      <c r="F55" s="17">
        <v>96</v>
      </c>
      <c r="G55" s="18">
        <v>172</v>
      </c>
      <c r="H55" s="18">
        <v>39</v>
      </c>
      <c r="I55" s="18">
        <v>49</v>
      </c>
      <c r="J55" s="18">
        <v>54</v>
      </c>
      <c r="K55" s="18">
        <v>84</v>
      </c>
      <c r="L55" s="18">
        <v>100</v>
      </c>
      <c r="M55" s="18">
        <v>218</v>
      </c>
      <c r="N55" s="17">
        <v>50</v>
      </c>
      <c r="O55" s="17">
        <v>60</v>
      </c>
      <c r="P55" s="18">
        <v>130</v>
      </c>
      <c r="Q55" s="18">
        <v>34</v>
      </c>
      <c r="R55" s="18">
        <v>38</v>
      </c>
      <c r="S55" s="18">
        <v>75</v>
      </c>
    </row>
    <row r="56" spans="3:19" ht="13.5" thickBot="1">
      <c r="C56" s="238" t="s">
        <v>35</v>
      </c>
      <c r="D56" s="239"/>
      <c r="E56" s="17">
        <v>140</v>
      </c>
      <c r="F56" s="17">
        <v>125</v>
      </c>
      <c r="G56" s="18">
        <v>105</v>
      </c>
      <c r="H56" s="18">
        <v>71</v>
      </c>
      <c r="I56" s="18">
        <v>64</v>
      </c>
      <c r="J56" s="18">
        <v>62</v>
      </c>
      <c r="K56" s="18">
        <v>148</v>
      </c>
      <c r="L56" s="18">
        <v>142</v>
      </c>
      <c r="M56" s="18">
        <v>107</v>
      </c>
      <c r="N56" s="17">
        <v>88</v>
      </c>
      <c r="O56" s="17">
        <v>96</v>
      </c>
      <c r="P56" s="18">
        <v>70</v>
      </c>
      <c r="Q56" s="18">
        <v>60</v>
      </c>
      <c r="R56" s="18">
        <v>45</v>
      </c>
      <c r="S56" s="18">
        <v>36</v>
      </c>
    </row>
    <row r="57" spans="3:19" ht="13.5" thickBot="1">
      <c r="C57" s="238" t="s">
        <v>36</v>
      </c>
      <c r="D57" s="239"/>
      <c r="E57" s="17">
        <v>734</v>
      </c>
      <c r="F57" s="17">
        <v>905</v>
      </c>
      <c r="G57" s="18">
        <v>668</v>
      </c>
      <c r="H57" s="18">
        <v>219</v>
      </c>
      <c r="I57" s="18">
        <v>310</v>
      </c>
      <c r="J57" s="18">
        <v>275</v>
      </c>
      <c r="K57" s="18">
        <v>838</v>
      </c>
      <c r="L57" s="18">
        <v>1113</v>
      </c>
      <c r="M57" s="18">
        <v>774</v>
      </c>
      <c r="N57" s="17">
        <v>456</v>
      </c>
      <c r="O57" s="17">
        <v>556</v>
      </c>
      <c r="P57" s="18">
        <v>447</v>
      </c>
      <c r="Q57" s="18">
        <v>364</v>
      </c>
      <c r="R57" s="18">
        <v>534</v>
      </c>
      <c r="S57" s="18">
        <v>304</v>
      </c>
    </row>
    <row r="59" spans="2:20" ht="13.5" thickBot="1">
      <c r="B59" s="93"/>
      <c r="C59" s="295" t="s">
        <v>37</v>
      </c>
      <c r="D59" s="296"/>
      <c r="E59" s="98">
        <f>SUM(E61:E69)</f>
        <v>2169</v>
      </c>
      <c r="F59" s="172">
        <f>SUM(F61:F69)</f>
        <v>2168</v>
      </c>
      <c r="G59" s="172">
        <f>SUM(G61:G69)</f>
        <v>1971</v>
      </c>
      <c r="H59" s="98">
        <v>714</v>
      </c>
      <c r="I59" s="98">
        <v>826</v>
      </c>
      <c r="J59" s="98">
        <f>SUM(J61:J69)</f>
        <v>818</v>
      </c>
      <c r="K59" s="98">
        <v>2216</v>
      </c>
      <c r="L59" s="98">
        <v>2218</v>
      </c>
      <c r="M59" s="98">
        <f>SUM(M61:M69)</f>
        <v>2057</v>
      </c>
      <c r="N59" s="98">
        <v>1305</v>
      </c>
      <c r="O59" s="98">
        <v>1203</v>
      </c>
      <c r="P59" s="98">
        <f>SUM(P61:P69)</f>
        <v>1140</v>
      </c>
      <c r="Q59" s="98">
        <v>896</v>
      </c>
      <c r="R59" s="158">
        <v>962</v>
      </c>
      <c r="S59" s="98">
        <f>SUM(S61:S69)</f>
        <v>851</v>
      </c>
      <c r="T59" s="50"/>
    </row>
    <row r="61" spans="3:19" ht="13.5" thickBot="1">
      <c r="C61" s="238" t="s">
        <v>38</v>
      </c>
      <c r="D61" s="239"/>
      <c r="E61" s="17">
        <v>46</v>
      </c>
      <c r="F61" s="17">
        <v>70</v>
      </c>
      <c r="G61" s="18">
        <v>77</v>
      </c>
      <c r="H61" s="18">
        <v>26</v>
      </c>
      <c r="I61" s="18">
        <v>34</v>
      </c>
      <c r="J61" s="18">
        <v>27</v>
      </c>
      <c r="K61" s="18">
        <v>46</v>
      </c>
      <c r="L61" s="18">
        <v>70</v>
      </c>
      <c r="M61" s="18">
        <v>81</v>
      </c>
      <c r="N61" s="17">
        <v>32</v>
      </c>
      <c r="O61" s="17">
        <v>40</v>
      </c>
      <c r="P61" s="18">
        <v>57</v>
      </c>
      <c r="Q61" s="18">
        <v>14</v>
      </c>
      <c r="R61" s="18">
        <v>30</v>
      </c>
      <c r="S61" s="18">
        <v>24</v>
      </c>
    </row>
    <row r="62" spans="3:19" ht="13.5" thickBot="1">
      <c r="C62" s="238" t="s">
        <v>39</v>
      </c>
      <c r="D62" s="239"/>
      <c r="E62" s="17">
        <v>324</v>
      </c>
      <c r="F62" s="17">
        <v>294</v>
      </c>
      <c r="G62" s="18">
        <v>270</v>
      </c>
      <c r="H62" s="18">
        <v>87</v>
      </c>
      <c r="I62" s="18">
        <v>87</v>
      </c>
      <c r="J62" s="18">
        <v>107</v>
      </c>
      <c r="K62" s="18">
        <v>347</v>
      </c>
      <c r="L62" s="18">
        <v>302</v>
      </c>
      <c r="M62" s="18">
        <v>283</v>
      </c>
      <c r="N62" s="17">
        <v>248</v>
      </c>
      <c r="O62" s="17">
        <v>211</v>
      </c>
      <c r="P62" s="18">
        <v>146</v>
      </c>
      <c r="Q62" s="18">
        <v>99</v>
      </c>
      <c r="R62" s="18">
        <v>85</v>
      </c>
      <c r="S62" s="18">
        <v>130</v>
      </c>
    </row>
    <row r="63" spans="3:19" ht="13.5" thickBot="1">
      <c r="C63" s="238" t="s">
        <v>40</v>
      </c>
      <c r="D63" s="239"/>
      <c r="E63" s="17">
        <v>667</v>
      </c>
      <c r="F63" s="17">
        <v>528</v>
      </c>
      <c r="G63" s="18">
        <v>426</v>
      </c>
      <c r="H63" s="18">
        <v>221</v>
      </c>
      <c r="I63" s="18">
        <v>243</v>
      </c>
      <c r="J63" s="18">
        <v>174</v>
      </c>
      <c r="K63" s="18">
        <v>678</v>
      </c>
      <c r="L63" s="18">
        <v>537</v>
      </c>
      <c r="M63" s="18">
        <v>444</v>
      </c>
      <c r="N63" s="17">
        <v>387</v>
      </c>
      <c r="O63" s="17">
        <v>291</v>
      </c>
      <c r="P63" s="18">
        <v>233</v>
      </c>
      <c r="Q63" s="18">
        <v>290</v>
      </c>
      <c r="R63" s="18">
        <v>239</v>
      </c>
      <c r="S63" s="18">
        <v>206</v>
      </c>
    </row>
    <row r="64" spans="3:19" ht="13.5" thickBot="1">
      <c r="C64" s="238" t="s">
        <v>41</v>
      </c>
      <c r="D64" s="239"/>
      <c r="E64" s="17">
        <v>75</v>
      </c>
      <c r="F64" s="17">
        <v>104</v>
      </c>
      <c r="G64" s="18">
        <v>90</v>
      </c>
      <c r="H64" s="18">
        <v>36</v>
      </c>
      <c r="I64" s="18">
        <v>49</v>
      </c>
      <c r="J64" s="18">
        <v>40</v>
      </c>
      <c r="K64" s="18">
        <v>75</v>
      </c>
      <c r="L64" s="18">
        <v>105</v>
      </c>
      <c r="M64" s="18">
        <v>93</v>
      </c>
      <c r="N64" s="17">
        <v>51</v>
      </c>
      <c r="O64" s="17">
        <v>51</v>
      </c>
      <c r="P64" s="18">
        <v>32</v>
      </c>
      <c r="Q64" s="18">
        <v>24</v>
      </c>
      <c r="R64" s="18">
        <v>50</v>
      </c>
      <c r="S64" s="18">
        <v>60</v>
      </c>
    </row>
    <row r="65" spans="3:19" ht="13.5" thickBot="1">
      <c r="C65" s="238" t="s">
        <v>42</v>
      </c>
      <c r="D65" s="239"/>
      <c r="E65" s="17">
        <v>307</v>
      </c>
      <c r="F65" s="17">
        <v>365</v>
      </c>
      <c r="G65" s="18">
        <v>308</v>
      </c>
      <c r="H65" s="18">
        <v>102</v>
      </c>
      <c r="I65" s="18">
        <v>116</v>
      </c>
      <c r="J65" s="18">
        <v>106</v>
      </c>
      <c r="K65" s="18">
        <v>311</v>
      </c>
      <c r="L65" s="18">
        <v>377</v>
      </c>
      <c r="M65" s="18">
        <v>316</v>
      </c>
      <c r="N65" s="17">
        <v>202</v>
      </c>
      <c r="O65" s="17">
        <v>245</v>
      </c>
      <c r="P65" s="18">
        <v>208</v>
      </c>
      <c r="Q65" s="18">
        <v>107</v>
      </c>
      <c r="R65" s="18">
        <v>128</v>
      </c>
      <c r="S65" s="18">
        <v>101</v>
      </c>
    </row>
    <row r="66" spans="3:19" ht="13.5" thickBot="1">
      <c r="C66" s="238" t="s">
        <v>43</v>
      </c>
      <c r="D66" s="239"/>
      <c r="E66" s="17">
        <v>92</v>
      </c>
      <c r="F66" s="17">
        <v>66</v>
      </c>
      <c r="G66" s="18">
        <v>94</v>
      </c>
      <c r="H66" s="18">
        <v>27</v>
      </c>
      <c r="I66" s="18">
        <v>30</v>
      </c>
      <c r="J66" s="18">
        <v>42</v>
      </c>
      <c r="K66" s="18">
        <v>93</v>
      </c>
      <c r="L66" s="18">
        <v>69</v>
      </c>
      <c r="M66" s="18">
        <v>114</v>
      </c>
      <c r="N66" s="17">
        <v>34</v>
      </c>
      <c r="O66" s="17">
        <v>38</v>
      </c>
      <c r="P66" s="18">
        <v>56</v>
      </c>
      <c r="Q66" s="18">
        <v>54</v>
      </c>
      <c r="R66" s="18">
        <v>29</v>
      </c>
      <c r="S66" s="18">
        <v>56</v>
      </c>
    </row>
    <row r="67" spans="3:19" ht="13.5" thickBot="1">
      <c r="C67" s="238" t="s">
        <v>44</v>
      </c>
      <c r="D67" s="239"/>
      <c r="E67" s="17">
        <v>47</v>
      </c>
      <c r="F67" s="17">
        <v>24</v>
      </c>
      <c r="G67" s="18">
        <v>34</v>
      </c>
      <c r="H67" s="18">
        <v>13</v>
      </c>
      <c r="I67" s="18">
        <v>10</v>
      </c>
      <c r="J67" s="18">
        <v>14</v>
      </c>
      <c r="K67" s="18">
        <v>47</v>
      </c>
      <c r="L67" s="18">
        <v>37</v>
      </c>
      <c r="M67" s="18">
        <v>34</v>
      </c>
      <c r="N67" s="17">
        <v>33</v>
      </c>
      <c r="O67" s="17">
        <v>20</v>
      </c>
      <c r="P67" s="18">
        <v>24</v>
      </c>
      <c r="Q67" s="18">
        <v>14</v>
      </c>
      <c r="R67" s="18">
        <v>16</v>
      </c>
      <c r="S67" s="18">
        <v>9</v>
      </c>
    </row>
    <row r="68" spans="3:19" ht="13.5" thickBot="1">
      <c r="C68" s="238" t="s">
        <v>45</v>
      </c>
      <c r="D68" s="239"/>
      <c r="E68" s="17">
        <v>502</v>
      </c>
      <c r="F68" s="17">
        <v>605</v>
      </c>
      <c r="G68" s="18">
        <v>550</v>
      </c>
      <c r="H68" s="18">
        <v>175</v>
      </c>
      <c r="I68" s="18">
        <v>221</v>
      </c>
      <c r="J68" s="18">
        <v>265</v>
      </c>
      <c r="K68" s="18">
        <v>507</v>
      </c>
      <c r="L68" s="18">
        <v>608</v>
      </c>
      <c r="M68" s="18">
        <v>562</v>
      </c>
      <c r="N68" s="17">
        <v>261</v>
      </c>
      <c r="O68" s="17">
        <v>243</v>
      </c>
      <c r="P68" s="18">
        <v>306</v>
      </c>
      <c r="Q68" s="18">
        <v>242</v>
      </c>
      <c r="R68" s="18">
        <v>337</v>
      </c>
      <c r="S68" s="18">
        <v>217</v>
      </c>
    </row>
    <row r="69" spans="3:19" ht="13.5" thickBot="1">
      <c r="C69" s="238" t="s">
        <v>46</v>
      </c>
      <c r="D69" s="239"/>
      <c r="E69" s="17">
        <v>109</v>
      </c>
      <c r="F69" s="17">
        <v>112</v>
      </c>
      <c r="G69" s="18">
        <v>122</v>
      </c>
      <c r="H69" s="18">
        <v>42</v>
      </c>
      <c r="I69" s="18">
        <v>49</v>
      </c>
      <c r="J69" s="18">
        <v>43</v>
      </c>
      <c r="K69" s="18">
        <v>112</v>
      </c>
      <c r="L69" s="18">
        <v>113</v>
      </c>
      <c r="M69" s="18">
        <v>130</v>
      </c>
      <c r="N69" s="17">
        <v>57</v>
      </c>
      <c r="O69" s="17">
        <v>64</v>
      </c>
      <c r="P69" s="18">
        <v>78</v>
      </c>
      <c r="Q69" s="18">
        <v>52</v>
      </c>
      <c r="R69" s="18">
        <v>48</v>
      </c>
      <c r="S69" s="18">
        <v>48</v>
      </c>
    </row>
    <row r="71" spans="2:20" ht="13.5" thickBot="1">
      <c r="B71" s="93"/>
      <c r="C71" s="295" t="s">
        <v>47</v>
      </c>
      <c r="D71" s="296"/>
      <c r="E71" s="98">
        <f>SUM(E73:E76)</f>
        <v>7690</v>
      </c>
      <c r="F71" s="172">
        <f>SUM(F73:F76)</f>
        <v>10324</v>
      </c>
      <c r="G71" s="172">
        <f>SUM(G73:G76)</f>
        <v>9404</v>
      </c>
      <c r="H71" s="98">
        <v>2527</v>
      </c>
      <c r="I71" s="98">
        <v>3383</v>
      </c>
      <c r="J71" s="98">
        <f>SUM(J73:J76)</f>
        <v>3564</v>
      </c>
      <c r="K71" s="98">
        <v>10512</v>
      </c>
      <c r="L71" s="98">
        <v>13509</v>
      </c>
      <c r="M71" s="98">
        <f>SUM(M73:M76)</f>
        <v>12789</v>
      </c>
      <c r="N71" s="98">
        <v>6204</v>
      </c>
      <c r="O71" s="98">
        <v>7709</v>
      </c>
      <c r="P71" s="98">
        <f>SUM(P73:P76)</f>
        <v>7169</v>
      </c>
      <c r="Q71" s="98">
        <v>3806</v>
      </c>
      <c r="R71" s="98">
        <v>4686</v>
      </c>
      <c r="S71" s="98">
        <f>SUM(S73:S76)</f>
        <v>4561</v>
      </c>
      <c r="T71" s="159"/>
    </row>
    <row r="73" spans="3:19" ht="13.5" thickBot="1">
      <c r="C73" s="238" t="s">
        <v>48</v>
      </c>
      <c r="D73" s="239"/>
      <c r="E73" s="17">
        <v>6338</v>
      </c>
      <c r="F73" s="17">
        <v>8390</v>
      </c>
      <c r="G73" s="18">
        <v>7696</v>
      </c>
      <c r="H73" s="18">
        <v>1963</v>
      </c>
      <c r="I73" s="18">
        <v>2723</v>
      </c>
      <c r="J73" s="18">
        <v>2835</v>
      </c>
      <c r="K73" s="18">
        <v>8993</v>
      </c>
      <c r="L73" s="18">
        <v>11329</v>
      </c>
      <c r="M73" s="18">
        <v>10699</v>
      </c>
      <c r="N73" s="17">
        <v>5333</v>
      </c>
      <c r="O73" s="17">
        <v>6354</v>
      </c>
      <c r="P73" s="18">
        <v>6074</v>
      </c>
      <c r="Q73" s="18">
        <v>3193</v>
      </c>
      <c r="R73" s="18">
        <v>3989</v>
      </c>
      <c r="S73" s="18">
        <v>3747</v>
      </c>
    </row>
    <row r="74" spans="3:19" ht="13.5" thickBot="1">
      <c r="C74" s="238" t="s">
        <v>49</v>
      </c>
      <c r="D74" s="239"/>
      <c r="E74" s="17">
        <v>540</v>
      </c>
      <c r="F74" s="17">
        <v>894</v>
      </c>
      <c r="G74" s="18">
        <v>734</v>
      </c>
      <c r="H74" s="18">
        <v>213</v>
      </c>
      <c r="I74" s="18">
        <v>232</v>
      </c>
      <c r="J74" s="18">
        <v>295</v>
      </c>
      <c r="K74" s="18">
        <v>650</v>
      </c>
      <c r="L74" s="18">
        <v>1035</v>
      </c>
      <c r="M74" s="18">
        <v>945</v>
      </c>
      <c r="N74" s="17">
        <v>347</v>
      </c>
      <c r="O74" s="17">
        <v>657</v>
      </c>
      <c r="P74" s="18">
        <v>498</v>
      </c>
      <c r="Q74" s="18">
        <v>296</v>
      </c>
      <c r="R74" s="18">
        <v>334</v>
      </c>
      <c r="S74" s="18">
        <v>356</v>
      </c>
    </row>
    <row r="75" spans="3:19" ht="13.5" thickBot="1">
      <c r="C75" s="238" t="s">
        <v>50</v>
      </c>
      <c r="D75" s="239"/>
      <c r="E75" s="17">
        <v>245</v>
      </c>
      <c r="F75" s="17">
        <v>404</v>
      </c>
      <c r="G75" s="18">
        <v>303</v>
      </c>
      <c r="H75" s="18">
        <v>113</v>
      </c>
      <c r="I75" s="18">
        <v>158</v>
      </c>
      <c r="J75" s="18">
        <v>155</v>
      </c>
      <c r="K75" s="18">
        <v>262</v>
      </c>
      <c r="L75" s="18">
        <v>434</v>
      </c>
      <c r="M75" s="18">
        <v>335</v>
      </c>
      <c r="N75" s="17">
        <v>150</v>
      </c>
      <c r="O75" s="17">
        <v>291</v>
      </c>
      <c r="P75" s="18">
        <v>180</v>
      </c>
      <c r="Q75" s="18">
        <v>103</v>
      </c>
      <c r="R75" s="18">
        <v>113</v>
      </c>
      <c r="S75" s="18">
        <v>130</v>
      </c>
    </row>
    <row r="76" spans="3:19" ht="13.5" thickBot="1">
      <c r="C76" s="238" t="s">
        <v>51</v>
      </c>
      <c r="D76" s="239"/>
      <c r="E76" s="17">
        <v>567</v>
      </c>
      <c r="F76" s="17">
        <v>636</v>
      </c>
      <c r="G76" s="18">
        <v>671</v>
      </c>
      <c r="H76" s="18">
        <v>269</v>
      </c>
      <c r="I76" s="18">
        <v>301</v>
      </c>
      <c r="J76" s="18">
        <v>279</v>
      </c>
      <c r="K76" s="18">
        <v>607</v>
      </c>
      <c r="L76" s="18">
        <v>711</v>
      </c>
      <c r="M76" s="18">
        <v>810</v>
      </c>
      <c r="N76" s="17">
        <v>374</v>
      </c>
      <c r="O76" s="17">
        <v>407</v>
      </c>
      <c r="P76" s="18">
        <v>417</v>
      </c>
      <c r="Q76" s="18">
        <v>214</v>
      </c>
      <c r="R76" s="18">
        <v>250</v>
      </c>
      <c r="S76" s="18">
        <v>328</v>
      </c>
    </row>
    <row r="78" spans="2:20" ht="13.5" thickBot="1">
      <c r="B78" s="93"/>
      <c r="C78" s="295" t="s">
        <v>52</v>
      </c>
      <c r="D78" s="296"/>
      <c r="E78" s="98">
        <f>SUM(E80:E82)</f>
        <v>5220</v>
      </c>
      <c r="F78" s="172">
        <f>SUM(F80:F82)</f>
        <v>6873</v>
      </c>
      <c r="G78" s="172">
        <f>SUM(G80:G82)</f>
        <v>6944</v>
      </c>
      <c r="H78" s="98">
        <v>1824</v>
      </c>
      <c r="I78" s="98">
        <v>2484</v>
      </c>
      <c r="J78" s="98">
        <f>SUM(J80:J82)</f>
        <v>2556</v>
      </c>
      <c r="K78" s="98">
        <v>6425</v>
      </c>
      <c r="L78" s="98">
        <v>7976</v>
      </c>
      <c r="M78" s="98">
        <f>SUM(M80:M82)</f>
        <v>7879</v>
      </c>
      <c r="N78" s="98">
        <v>3755</v>
      </c>
      <c r="O78" s="98">
        <v>4472</v>
      </c>
      <c r="P78" s="98">
        <f>SUM(P80:P82)</f>
        <v>4506</v>
      </c>
      <c r="Q78" s="98">
        <v>2517</v>
      </c>
      <c r="R78" s="98">
        <v>3239</v>
      </c>
      <c r="S78" s="98">
        <f>SUM(S80:S82)</f>
        <v>2837</v>
      </c>
      <c r="T78" s="159"/>
    </row>
    <row r="80" spans="3:19" ht="13.5" thickBot="1">
      <c r="C80" s="238" t="s">
        <v>53</v>
      </c>
      <c r="D80" s="239"/>
      <c r="E80" s="17">
        <v>1979</v>
      </c>
      <c r="F80" s="17">
        <v>2932</v>
      </c>
      <c r="G80" s="18">
        <v>3177</v>
      </c>
      <c r="H80" s="18">
        <v>720</v>
      </c>
      <c r="I80" s="18">
        <v>1076</v>
      </c>
      <c r="J80" s="18">
        <v>1204</v>
      </c>
      <c r="K80" s="18">
        <v>2349</v>
      </c>
      <c r="L80" s="18">
        <v>3490</v>
      </c>
      <c r="M80" s="18">
        <v>3584</v>
      </c>
      <c r="N80" s="17">
        <v>1514</v>
      </c>
      <c r="O80" s="17">
        <v>1918</v>
      </c>
      <c r="P80" s="18">
        <v>1967</v>
      </c>
      <c r="Q80" s="18">
        <v>803</v>
      </c>
      <c r="R80" s="18">
        <v>1435</v>
      </c>
      <c r="S80" s="18">
        <v>1380</v>
      </c>
    </row>
    <row r="81" spans="3:19" ht="13.5" thickBot="1">
      <c r="C81" s="238" t="s">
        <v>54</v>
      </c>
      <c r="D81" s="239"/>
      <c r="E81" s="17">
        <v>768</v>
      </c>
      <c r="F81" s="17">
        <v>560</v>
      </c>
      <c r="G81" s="18">
        <v>666</v>
      </c>
      <c r="H81" s="18">
        <v>200</v>
      </c>
      <c r="I81" s="18">
        <v>216</v>
      </c>
      <c r="J81" s="18">
        <v>249</v>
      </c>
      <c r="K81" s="18">
        <v>885</v>
      </c>
      <c r="L81" s="18">
        <v>590</v>
      </c>
      <c r="M81" s="18">
        <v>760</v>
      </c>
      <c r="N81" s="17">
        <v>472</v>
      </c>
      <c r="O81" s="17">
        <v>298</v>
      </c>
      <c r="P81" s="18">
        <v>372</v>
      </c>
      <c r="Q81" s="18">
        <v>396</v>
      </c>
      <c r="R81" s="18">
        <v>266</v>
      </c>
      <c r="S81" s="18">
        <v>310</v>
      </c>
    </row>
    <row r="82" spans="3:19" ht="13.5" thickBot="1">
      <c r="C82" s="238" t="s">
        <v>55</v>
      </c>
      <c r="D82" s="239"/>
      <c r="E82" s="17">
        <v>2473</v>
      </c>
      <c r="F82" s="17">
        <v>3381</v>
      </c>
      <c r="G82" s="18">
        <v>3101</v>
      </c>
      <c r="H82" s="18">
        <v>921</v>
      </c>
      <c r="I82" s="18">
        <v>1219</v>
      </c>
      <c r="J82" s="18">
        <v>1103</v>
      </c>
      <c r="K82" s="18">
        <v>3191</v>
      </c>
      <c r="L82" s="18">
        <v>3896</v>
      </c>
      <c r="M82" s="18">
        <v>3535</v>
      </c>
      <c r="N82" s="17">
        <v>1769</v>
      </c>
      <c r="O82" s="17">
        <v>2256</v>
      </c>
      <c r="P82" s="18">
        <v>2167</v>
      </c>
      <c r="Q82" s="18">
        <v>1318</v>
      </c>
      <c r="R82" s="18">
        <v>1538</v>
      </c>
      <c r="S82" s="18">
        <v>1147</v>
      </c>
    </row>
    <row r="84" spans="2:20" ht="13.5" thickBot="1">
      <c r="B84" s="93"/>
      <c r="C84" s="295" t="s">
        <v>56</v>
      </c>
      <c r="D84" s="296"/>
      <c r="E84" s="98">
        <f>SUM(E86:E87)</f>
        <v>791</v>
      </c>
      <c r="F84" s="172">
        <f>SUM(F86:F87)</f>
        <v>1194</v>
      </c>
      <c r="G84" s="172">
        <f>SUM(G86:G87)</f>
        <v>1023</v>
      </c>
      <c r="H84" s="98">
        <v>273</v>
      </c>
      <c r="I84" s="98">
        <v>370</v>
      </c>
      <c r="J84" s="98">
        <f>SUM(J86:J87)</f>
        <v>317</v>
      </c>
      <c r="K84" s="98">
        <v>823</v>
      </c>
      <c r="L84" s="98">
        <v>1254</v>
      </c>
      <c r="M84" s="98">
        <f>SUM(M86:M87)</f>
        <v>1115</v>
      </c>
      <c r="N84" s="98">
        <v>455</v>
      </c>
      <c r="O84" s="98">
        <v>781</v>
      </c>
      <c r="P84" s="98">
        <f>SUM(P86:P87)</f>
        <v>776</v>
      </c>
      <c r="Q84" s="98">
        <v>364</v>
      </c>
      <c r="R84" s="98">
        <v>460</v>
      </c>
      <c r="S84" s="98">
        <f>SUM(S86:S87)</f>
        <v>326</v>
      </c>
      <c r="T84" s="159"/>
    </row>
    <row r="85" ht="13.5" thickBot="1">
      <c r="P85" s="18"/>
    </row>
    <row r="86" spans="3:19" ht="13.5" thickBot="1">
      <c r="C86" s="238" t="s">
        <v>57</v>
      </c>
      <c r="D86" s="239"/>
      <c r="E86" s="17">
        <v>633</v>
      </c>
      <c r="F86" s="17">
        <v>889</v>
      </c>
      <c r="G86" s="18">
        <v>721</v>
      </c>
      <c r="H86" s="18">
        <v>191</v>
      </c>
      <c r="I86" s="18">
        <v>262</v>
      </c>
      <c r="J86" s="18">
        <v>219</v>
      </c>
      <c r="K86" s="18">
        <v>649</v>
      </c>
      <c r="L86" s="18">
        <v>936</v>
      </c>
      <c r="M86" s="18">
        <v>800</v>
      </c>
      <c r="N86" s="17">
        <v>359</v>
      </c>
      <c r="O86" s="17">
        <v>598</v>
      </c>
      <c r="P86" s="18">
        <v>585</v>
      </c>
      <c r="Q86" s="18">
        <v>288</v>
      </c>
      <c r="R86" s="18">
        <v>329</v>
      </c>
      <c r="S86" s="18">
        <v>207</v>
      </c>
    </row>
    <row r="87" spans="3:19" ht="13.5" thickBot="1">
      <c r="C87" s="238" t="s">
        <v>58</v>
      </c>
      <c r="D87" s="239"/>
      <c r="E87" s="17">
        <v>158</v>
      </c>
      <c r="F87" s="17">
        <v>305</v>
      </c>
      <c r="G87" s="18">
        <v>302</v>
      </c>
      <c r="H87" s="18">
        <v>82</v>
      </c>
      <c r="I87" s="18">
        <v>116</v>
      </c>
      <c r="J87" s="18">
        <v>98</v>
      </c>
      <c r="K87" s="18">
        <v>174</v>
      </c>
      <c r="L87" s="18">
        <v>318</v>
      </c>
      <c r="M87" s="18">
        <v>315</v>
      </c>
      <c r="N87" s="17">
        <v>96</v>
      </c>
      <c r="O87" s="17">
        <v>183</v>
      </c>
      <c r="P87" s="18">
        <v>191</v>
      </c>
      <c r="Q87" s="18">
        <v>76</v>
      </c>
      <c r="R87" s="18">
        <v>131</v>
      </c>
      <c r="S87" s="18">
        <v>119</v>
      </c>
    </row>
    <row r="89" spans="2:20" ht="13.5" thickBot="1">
      <c r="B89" s="93"/>
      <c r="C89" s="295" t="s">
        <v>59</v>
      </c>
      <c r="D89" s="296"/>
      <c r="E89" s="98">
        <f>SUM(E91:E94)</f>
        <v>3748</v>
      </c>
      <c r="F89" s="172">
        <f>SUM(F91:F94)</f>
        <v>4047</v>
      </c>
      <c r="G89" s="172">
        <f>SUM(G91:G94)</f>
        <v>3810</v>
      </c>
      <c r="H89" s="98">
        <v>1214</v>
      </c>
      <c r="I89" s="98">
        <v>1417</v>
      </c>
      <c r="J89" s="98">
        <f>SUM(J91:J94)</f>
        <v>1326</v>
      </c>
      <c r="K89" s="98">
        <v>4261</v>
      </c>
      <c r="L89" s="98">
        <v>4334</v>
      </c>
      <c r="M89" s="98">
        <f>SUM(M91:M94)</f>
        <v>3976</v>
      </c>
      <c r="N89" s="98">
        <v>2501</v>
      </c>
      <c r="O89" s="98">
        <v>2440</v>
      </c>
      <c r="P89" s="98">
        <f>SUM(P91:P94)</f>
        <v>2096</v>
      </c>
      <c r="Q89" s="98">
        <v>1726</v>
      </c>
      <c r="R89" s="98">
        <v>1851</v>
      </c>
      <c r="S89" s="98">
        <f>SUM(S91:S94)</f>
        <v>1795</v>
      </c>
      <c r="T89" s="159"/>
    </row>
    <row r="91" spans="3:19" ht="13.5" thickBot="1">
      <c r="C91" s="238" t="s">
        <v>60</v>
      </c>
      <c r="D91" s="239"/>
      <c r="E91" s="17">
        <v>1838</v>
      </c>
      <c r="F91" s="17">
        <v>1817</v>
      </c>
      <c r="G91" s="18">
        <v>1911</v>
      </c>
      <c r="H91" s="18">
        <v>630</v>
      </c>
      <c r="I91" s="18">
        <v>664</v>
      </c>
      <c r="J91" s="18">
        <v>650</v>
      </c>
      <c r="K91" s="18">
        <v>2161</v>
      </c>
      <c r="L91" s="18">
        <v>1980</v>
      </c>
      <c r="M91" s="18">
        <v>1983</v>
      </c>
      <c r="N91" s="17">
        <v>1171</v>
      </c>
      <c r="O91" s="17">
        <v>1022</v>
      </c>
      <c r="P91" s="18">
        <v>1019</v>
      </c>
      <c r="Q91" s="18">
        <v>970</v>
      </c>
      <c r="R91" s="18">
        <v>946</v>
      </c>
      <c r="S91" s="18">
        <v>921</v>
      </c>
    </row>
    <row r="92" spans="3:19" ht="13.5" thickBot="1">
      <c r="C92" s="238" t="s">
        <v>61</v>
      </c>
      <c r="D92" s="239"/>
      <c r="E92" s="17">
        <v>724</v>
      </c>
      <c r="F92" s="17">
        <v>549</v>
      </c>
      <c r="G92" s="18">
        <v>427</v>
      </c>
      <c r="H92" s="18">
        <v>146</v>
      </c>
      <c r="I92" s="18">
        <v>185</v>
      </c>
      <c r="J92" s="18">
        <v>164</v>
      </c>
      <c r="K92" s="18">
        <v>795</v>
      </c>
      <c r="L92" s="18">
        <v>558</v>
      </c>
      <c r="M92" s="18">
        <v>442</v>
      </c>
      <c r="N92" s="17">
        <v>563</v>
      </c>
      <c r="O92" s="17">
        <v>335</v>
      </c>
      <c r="P92" s="18">
        <v>243</v>
      </c>
      <c r="Q92" s="18">
        <v>225</v>
      </c>
      <c r="R92" s="18">
        <v>217</v>
      </c>
      <c r="S92" s="18">
        <v>192</v>
      </c>
    </row>
    <row r="93" spans="3:19" ht="13.5" thickBot="1">
      <c r="C93" s="238" t="s">
        <v>62</v>
      </c>
      <c r="D93" s="239"/>
      <c r="E93" s="17">
        <v>264</v>
      </c>
      <c r="F93" s="17">
        <v>380</v>
      </c>
      <c r="G93" s="18">
        <v>297</v>
      </c>
      <c r="H93" s="18">
        <v>95</v>
      </c>
      <c r="I93" s="18">
        <v>134</v>
      </c>
      <c r="J93" s="18">
        <v>110</v>
      </c>
      <c r="K93" s="18">
        <v>288</v>
      </c>
      <c r="L93" s="18">
        <v>403</v>
      </c>
      <c r="M93" s="18">
        <v>313</v>
      </c>
      <c r="N93" s="17">
        <v>162</v>
      </c>
      <c r="O93" s="17">
        <v>250</v>
      </c>
      <c r="P93" s="18">
        <v>152</v>
      </c>
      <c r="Q93" s="18">
        <v>123</v>
      </c>
      <c r="R93" s="18">
        <v>143</v>
      </c>
      <c r="S93" s="18">
        <v>153</v>
      </c>
    </row>
    <row r="94" spans="3:19" ht="13.5" thickBot="1">
      <c r="C94" s="238" t="s">
        <v>63</v>
      </c>
      <c r="D94" s="239"/>
      <c r="E94" s="17">
        <v>922</v>
      </c>
      <c r="F94" s="17">
        <v>1301</v>
      </c>
      <c r="G94" s="18">
        <v>1175</v>
      </c>
      <c r="H94" s="18">
        <v>363</v>
      </c>
      <c r="I94" s="18">
        <v>473</v>
      </c>
      <c r="J94" s="18">
        <v>402</v>
      </c>
      <c r="K94" s="18">
        <v>1017</v>
      </c>
      <c r="L94" s="18">
        <v>1393</v>
      </c>
      <c r="M94" s="18">
        <v>1238</v>
      </c>
      <c r="N94" s="17">
        <v>605</v>
      </c>
      <c r="O94" s="17">
        <v>833</v>
      </c>
      <c r="P94" s="18">
        <v>682</v>
      </c>
      <c r="Q94" s="18">
        <v>408</v>
      </c>
      <c r="R94" s="18">
        <v>545</v>
      </c>
      <c r="S94" s="18">
        <v>529</v>
      </c>
    </row>
    <row r="96" spans="2:20" ht="13.5" thickBot="1">
      <c r="B96" s="93"/>
      <c r="C96" s="295" t="s">
        <v>64</v>
      </c>
      <c r="D96" s="296"/>
      <c r="E96" s="98">
        <v>15851</v>
      </c>
      <c r="F96" s="98">
        <v>14743</v>
      </c>
      <c r="G96" s="172">
        <v>11783</v>
      </c>
      <c r="H96" s="98">
        <v>2688</v>
      </c>
      <c r="I96" s="98">
        <v>3217</v>
      </c>
      <c r="J96" s="172">
        <v>3459</v>
      </c>
      <c r="K96" s="98">
        <v>17127</v>
      </c>
      <c r="L96" s="98">
        <v>16518</v>
      </c>
      <c r="M96" s="98">
        <v>13136</v>
      </c>
      <c r="N96" s="98">
        <v>11677</v>
      </c>
      <c r="O96" s="98">
        <v>8681</v>
      </c>
      <c r="P96" s="98">
        <v>7251</v>
      </c>
      <c r="Q96" s="98">
        <v>5159</v>
      </c>
      <c r="R96" s="98">
        <v>7305</v>
      </c>
      <c r="S96" s="98">
        <v>5275</v>
      </c>
      <c r="T96" s="159"/>
    </row>
    <row r="98" spans="2:20" ht="13.5" thickBot="1">
      <c r="B98" s="93"/>
      <c r="C98" s="295" t="s">
        <v>65</v>
      </c>
      <c r="D98" s="296"/>
      <c r="E98" s="98">
        <v>1641</v>
      </c>
      <c r="F98" s="98">
        <v>1646</v>
      </c>
      <c r="G98" s="172">
        <v>1487</v>
      </c>
      <c r="H98" s="98">
        <v>512</v>
      </c>
      <c r="I98" s="98">
        <v>571</v>
      </c>
      <c r="J98" s="98">
        <v>594</v>
      </c>
      <c r="K98" s="98">
        <v>1980</v>
      </c>
      <c r="L98" s="98">
        <v>2056</v>
      </c>
      <c r="M98" s="98">
        <v>1777</v>
      </c>
      <c r="N98" s="98">
        <v>1283</v>
      </c>
      <c r="O98" s="98">
        <v>1245</v>
      </c>
      <c r="P98" s="98">
        <v>1090</v>
      </c>
      <c r="Q98" s="98">
        <v>612</v>
      </c>
      <c r="R98" s="98">
        <v>729</v>
      </c>
      <c r="S98" s="98">
        <v>618</v>
      </c>
      <c r="T98" s="159"/>
    </row>
    <row r="100" spans="2:20" ht="13.5" thickBot="1">
      <c r="B100" s="93"/>
      <c r="C100" s="295" t="s">
        <v>66</v>
      </c>
      <c r="D100" s="296"/>
      <c r="E100" s="98">
        <v>478</v>
      </c>
      <c r="F100" s="98">
        <v>370</v>
      </c>
      <c r="G100" s="98">
        <v>494</v>
      </c>
      <c r="H100" s="98">
        <v>138</v>
      </c>
      <c r="I100" s="98">
        <v>141</v>
      </c>
      <c r="J100" s="98">
        <v>135</v>
      </c>
      <c r="K100" s="98">
        <v>557</v>
      </c>
      <c r="L100" s="98">
        <v>408</v>
      </c>
      <c r="M100" s="98">
        <v>585</v>
      </c>
      <c r="N100" s="98">
        <v>341</v>
      </c>
      <c r="O100" s="98">
        <v>263</v>
      </c>
      <c r="P100" s="98">
        <v>418</v>
      </c>
      <c r="Q100" s="98">
        <v>212</v>
      </c>
      <c r="R100" s="98">
        <v>142</v>
      </c>
      <c r="S100" s="98">
        <v>150</v>
      </c>
      <c r="T100" s="159"/>
    </row>
    <row r="102" spans="2:20" ht="13.5" thickBot="1">
      <c r="B102" s="93"/>
      <c r="C102" s="295" t="s">
        <v>67</v>
      </c>
      <c r="D102" s="296"/>
      <c r="E102" s="98">
        <f>SUM(E104:E106)</f>
        <v>2034</v>
      </c>
      <c r="F102" s="172">
        <f>SUM(F104:F106)</f>
        <v>2718</v>
      </c>
      <c r="G102" s="172">
        <f>SUM(G104:G106)</f>
        <v>2446</v>
      </c>
      <c r="H102" s="98">
        <v>589</v>
      </c>
      <c r="I102" s="98">
        <v>785</v>
      </c>
      <c r="J102" s="98">
        <f>SUM(J104:J106)</f>
        <v>776</v>
      </c>
      <c r="K102" s="98">
        <v>2826</v>
      </c>
      <c r="L102" s="98">
        <v>3593</v>
      </c>
      <c r="M102" s="98">
        <f>SUM(M104:M106)</f>
        <v>3005</v>
      </c>
      <c r="N102" s="98">
        <v>1869</v>
      </c>
      <c r="O102" s="98">
        <v>2392</v>
      </c>
      <c r="P102" s="98">
        <f>SUM(P104:P106)</f>
        <v>1945</v>
      </c>
      <c r="Q102" s="98">
        <v>944</v>
      </c>
      <c r="R102" s="98">
        <v>1110</v>
      </c>
      <c r="S102" s="98">
        <f>SUM(S104:S106)</f>
        <v>1001</v>
      </c>
      <c r="T102" s="159"/>
    </row>
    <row r="104" spans="3:19" ht="13.5" thickBot="1">
      <c r="C104" s="238" t="s">
        <v>68</v>
      </c>
      <c r="D104" s="239"/>
      <c r="E104" s="17">
        <v>389</v>
      </c>
      <c r="F104" s="17">
        <v>295</v>
      </c>
      <c r="G104" s="18">
        <v>249</v>
      </c>
      <c r="H104" s="18">
        <v>84</v>
      </c>
      <c r="I104" s="18">
        <v>103</v>
      </c>
      <c r="J104" s="18">
        <v>87</v>
      </c>
      <c r="K104" s="18">
        <v>393</v>
      </c>
      <c r="L104" s="18">
        <v>297</v>
      </c>
      <c r="M104" s="18">
        <v>268</v>
      </c>
      <c r="N104" s="17">
        <v>242</v>
      </c>
      <c r="O104" s="17">
        <v>156</v>
      </c>
      <c r="P104" s="18">
        <v>168</v>
      </c>
      <c r="Q104" s="18">
        <v>147</v>
      </c>
      <c r="R104" s="18">
        <v>138</v>
      </c>
      <c r="S104" s="18">
        <v>100</v>
      </c>
    </row>
    <row r="105" spans="3:19" ht="13.5" thickBot="1">
      <c r="C105" s="238" t="s">
        <v>69</v>
      </c>
      <c r="D105" s="239"/>
      <c r="E105" s="17">
        <v>530</v>
      </c>
      <c r="F105" s="17">
        <v>669</v>
      </c>
      <c r="G105" s="18">
        <v>549</v>
      </c>
      <c r="H105" s="18">
        <v>136</v>
      </c>
      <c r="I105" s="18">
        <v>172</v>
      </c>
      <c r="J105" s="18">
        <v>158</v>
      </c>
      <c r="K105" s="18">
        <v>666</v>
      </c>
      <c r="L105" s="18">
        <v>737</v>
      </c>
      <c r="M105" s="18">
        <v>610</v>
      </c>
      <c r="N105" s="17">
        <v>403</v>
      </c>
      <c r="O105" s="17">
        <v>462</v>
      </c>
      <c r="P105" s="18">
        <v>356</v>
      </c>
      <c r="Q105" s="18">
        <v>263</v>
      </c>
      <c r="R105" s="18">
        <v>252</v>
      </c>
      <c r="S105" s="18">
        <v>224</v>
      </c>
    </row>
    <row r="106" spans="3:19" ht="13.5" thickBot="1">
      <c r="C106" s="238" t="s">
        <v>70</v>
      </c>
      <c r="D106" s="239"/>
      <c r="E106" s="17">
        <v>1115</v>
      </c>
      <c r="F106" s="17">
        <v>1754</v>
      </c>
      <c r="G106" s="18">
        <v>1648</v>
      </c>
      <c r="H106" s="18">
        <v>375</v>
      </c>
      <c r="I106" s="18">
        <v>522</v>
      </c>
      <c r="J106" s="18">
        <v>531</v>
      </c>
      <c r="K106" s="18">
        <v>1767</v>
      </c>
      <c r="L106" s="18">
        <v>2559</v>
      </c>
      <c r="M106" s="18">
        <v>2127</v>
      </c>
      <c r="N106" s="17">
        <v>1224</v>
      </c>
      <c r="O106" s="17">
        <v>1774</v>
      </c>
      <c r="P106" s="18">
        <v>1421</v>
      </c>
      <c r="Q106" s="18">
        <v>263</v>
      </c>
      <c r="R106" s="18">
        <v>720</v>
      </c>
      <c r="S106" s="18">
        <v>677</v>
      </c>
    </row>
    <row r="107" ht="13.5" thickBot="1">
      <c r="N107" s="31">
        <v>1224</v>
      </c>
    </row>
    <row r="108" spans="2:20" ht="13.5" thickBot="1">
      <c r="B108" s="93"/>
      <c r="C108" s="295" t="s">
        <v>71</v>
      </c>
      <c r="D108" s="296"/>
      <c r="E108" s="98">
        <v>375</v>
      </c>
      <c r="F108" s="98">
        <v>264</v>
      </c>
      <c r="G108" s="98">
        <v>142</v>
      </c>
      <c r="H108" s="98">
        <v>96</v>
      </c>
      <c r="I108" s="98">
        <v>95</v>
      </c>
      <c r="J108" s="98">
        <v>66</v>
      </c>
      <c r="K108" s="98">
        <v>377</v>
      </c>
      <c r="L108" s="98">
        <v>267</v>
      </c>
      <c r="M108" s="98">
        <v>142</v>
      </c>
      <c r="N108" s="98">
        <v>276</v>
      </c>
      <c r="O108" s="98">
        <v>156</v>
      </c>
      <c r="P108" s="98">
        <v>59</v>
      </c>
      <c r="Q108" s="98">
        <v>98</v>
      </c>
      <c r="R108" s="98">
        <v>104</v>
      </c>
      <c r="S108" s="98">
        <v>79</v>
      </c>
      <c r="T108" s="159"/>
    </row>
    <row r="110" spans="3:19" ht="13.5" thickBot="1">
      <c r="C110" s="238" t="s">
        <v>72</v>
      </c>
      <c r="D110" s="239"/>
      <c r="E110" s="17">
        <v>28</v>
      </c>
      <c r="F110" s="17">
        <v>59</v>
      </c>
      <c r="G110" s="18">
        <v>24</v>
      </c>
      <c r="H110" s="18">
        <v>21</v>
      </c>
      <c r="I110" s="18">
        <v>26</v>
      </c>
      <c r="J110" s="18">
        <v>14</v>
      </c>
      <c r="K110" s="18">
        <v>28</v>
      </c>
      <c r="L110" s="18">
        <v>59</v>
      </c>
      <c r="M110" s="18">
        <v>25</v>
      </c>
      <c r="N110" s="17">
        <v>20</v>
      </c>
      <c r="O110" s="17">
        <v>51</v>
      </c>
      <c r="P110" s="18">
        <v>15</v>
      </c>
      <c r="Q110" s="18">
        <v>8</v>
      </c>
      <c r="R110" s="18">
        <v>7</v>
      </c>
      <c r="S110" s="18">
        <v>10</v>
      </c>
    </row>
    <row r="111" spans="3:19" ht="13.5" thickBot="1">
      <c r="C111" s="238" t="s">
        <v>73</v>
      </c>
      <c r="D111" s="239"/>
      <c r="E111" s="17">
        <v>37</v>
      </c>
      <c r="F111" s="17">
        <v>20</v>
      </c>
      <c r="G111" s="18">
        <v>34</v>
      </c>
      <c r="H111" s="18">
        <v>20</v>
      </c>
      <c r="I111" s="18">
        <v>15</v>
      </c>
      <c r="J111" s="18">
        <v>11</v>
      </c>
      <c r="K111" s="18">
        <v>58</v>
      </c>
      <c r="L111" s="18">
        <v>21</v>
      </c>
      <c r="M111" s="18">
        <v>34</v>
      </c>
      <c r="N111" s="17">
        <v>56</v>
      </c>
      <c r="O111" s="17">
        <v>13</v>
      </c>
      <c r="P111" s="18">
        <v>25</v>
      </c>
      <c r="Q111" s="18">
        <v>2</v>
      </c>
      <c r="R111" s="18">
        <v>6</v>
      </c>
      <c r="S111" s="18">
        <v>9</v>
      </c>
    </row>
    <row r="112" ht="13.5" thickBot="1">
      <c r="J112" s="55"/>
    </row>
    <row r="114" spans="3:31" ht="13.5" thickBot="1">
      <c r="C114" s="293" t="s">
        <v>123</v>
      </c>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row>
    <row r="115" spans="3:31" ht="13.5" thickBot="1">
      <c r="C115" s="49" t="s">
        <v>124</v>
      </c>
      <c r="D115" s="112"/>
      <c r="E115" s="112"/>
      <c r="F115" s="112"/>
      <c r="G115" s="112"/>
      <c r="H115" s="112"/>
      <c r="I115" s="112"/>
      <c r="J115" s="112"/>
      <c r="K115" s="112"/>
      <c r="L115" s="112"/>
      <c r="M115" s="214"/>
      <c r="N115" s="112"/>
      <c r="O115" s="112"/>
      <c r="P115" s="214"/>
      <c r="Q115" s="112"/>
      <c r="R115" s="112"/>
      <c r="S115" s="214"/>
      <c r="T115" s="112"/>
      <c r="U115" s="113"/>
      <c r="V115" s="112"/>
      <c r="W115" s="112"/>
      <c r="X115" s="112"/>
      <c r="Y115" s="112"/>
      <c r="Z115" s="112"/>
      <c r="AA115" s="112"/>
      <c r="AB115" s="112"/>
      <c r="AC115" s="112"/>
      <c r="AD115" s="112"/>
      <c r="AE115" s="112"/>
    </row>
    <row r="116" ht="13.5" thickBot="1">
      <c r="C116" s="49" t="s">
        <v>189</v>
      </c>
    </row>
  </sheetData>
  <sheetProtection/>
  <mergeCells count="70">
    <mergeCell ref="C26:D26"/>
    <mergeCell ref="C27:D27"/>
    <mergeCell ref="C25:D25"/>
    <mergeCell ref="C29:D29"/>
    <mergeCell ref="C84:D84"/>
    <mergeCell ref="C65:D65"/>
    <mergeCell ref="C66:D66"/>
    <mergeCell ref="C67:D67"/>
    <mergeCell ref="C68:D68"/>
    <mergeCell ref="C63:D63"/>
    <mergeCell ref="C21:D21"/>
    <mergeCell ref="C23:D23"/>
    <mergeCell ref="C34:D34"/>
    <mergeCell ref="C40:D40"/>
    <mergeCell ref="C42:D42"/>
    <mergeCell ref="C89:D89"/>
    <mergeCell ref="C28:D28"/>
    <mergeCell ref="C57:D57"/>
    <mergeCell ref="C61:D61"/>
    <mergeCell ref="C62:D62"/>
    <mergeCell ref="C98:D98"/>
    <mergeCell ref="C100:D100"/>
    <mergeCell ref="C102:D102"/>
    <mergeCell ref="C108:D108"/>
    <mergeCell ref="C92:D92"/>
    <mergeCell ref="C93:D93"/>
    <mergeCell ref="C94:D94"/>
    <mergeCell ref="C104:D104"/>
    <mergeCell ref="C96:D96"/>
    <mergeCell ref="C30:D30"/>
    <mergeCell ref="C31:D31"/>
    <mergeCell ref="C32:D32"/>
    <mergeCell ref="C36:D36"/>
    <mergeCell ref="C37:D37"/>
    <mergeCell ref="C71:D71"/>
    <mergeCell ref="C64:D64"/>
    <mergeCell ref="C49:D49"/>
    <mergeCell ref="C51:D51"/>
    <mergeCell ref="C44:D44"/>
    <mergeCell ref="C47:D47"/>
    <mergeCell ref="C53:D53"/>
    <mergeCell ref="C54:D54"/>
    <mergeCell ref="C75:D75"/>
    <mergeCell ref="C76:D76"/>
    <mergeCell ref="C38:D38"/>
    <mergeCell ref="C46:D46"/>
    <mergeCell ref="C59:D59"/>
    <mergeCell ref="C114:AE114"/>
    <mergeCell ref="C55:D55"/>
    <mergeCell ref="C56:D56"/>
    <mergeCell ref="C106:D106"/>
    <mergeCell ref="C78:D78"/>
    <mergeCell ref="C111:D111"/>
    <mergeCell ref="C86:D86"/>
    <mergeCell ref="C105:D105"/>
    <mergeCell ref="C110:D110"/>
    <mergeCell ref="C80:D80"/>
    <mergeCell ref="C87:D87"/>
    <mergeCell ref="C69:D69"/>
    <mergeCell ref="C73:D73"/>
    <mergeCell ref="C74:D74"/>
    <mergeCell ref="C91:D91"/>
    <mergeCell ref="C81:D81"/>
    <mergeCell ref="C82:D82"/>
    <mergeCell ref="E16:G18"/>
    <mergeCell ref="H16:J18"/>
    <mergeCell ref="K18:M18"/>
    <mergeCell ref="N18:P18"/>
    <mergeCell ref="K16:S17"/>
    <mergeCell ref="Q18:S18"/>
  </mergeCells>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tabColor theme="6"/>
  </sheetPr>
  <dimension ref="A9:T114"/>
  <sheetViews>
    <sheetView zoomScale="98" zoomScaleNormal="98" zoomScalePageLayoutView="0" workbookViewId="0" topLeftCell="A1">
      <selection activeCell="A1" sqref="A1"/>
    </sheetView>
  </sheetViews>
  <sheetFormatPr defaultColWidth="11.421875" defaultRowHeight="12.75"/>
  <cols>
    <col min="1" max="4" width="11.421875" style="95" customWidth="1"/>
    <col min="5" max="7" width="11.7109375" style="95" customWidth="1"/>
    <col min="8" max="8" width="11.7109375" style="95" bestFit="1" customWidth="1"/>
    <col min="9" max="10" width="12.00390625" style="95" bestFit="1" customWidth="1"/>
    <col min="11" max="16384" width="11.421875" style="95" customWidth="1"/>
  </cols>
  <sheetData>
    <row r="2" ht="12.75"/>
    <row r="3" ht="12.75"/>
    <row r="4" ht="12.75"/>
    <row r="5" ht="12.75"/>
    <row r="6" ht="12.75"/>
    <row r="7" ht="12.75"/>
    <row r="8" ht="12.75"/>
    <row r="9" ht="13.5" thickBot="1">
      <c r="A9" s="194"/>
    </row>
    <row r="10" ht="12.75"/>
    <row r="11" ht="12.75"/>
    <row r="12" ht="12.75"/>
    <row r="13" ht="12.75"/>
    <row r="14" ht="12.75"/>
    <row r="15" spans="1:7" ht="13.5" thickBot="1">
      <c r="A15" s="165"/>
      <c r="E15" s="144"/>
      <c r="F15" s="145"/>
      <c r="G15" s="144"/>
    </row>
    <row r="16" spans="5:13" ht="13.5" thickBot="1">
      <c r="E16" s="160"/>
      <c r="F16" s="160"/>
      <c r="G16" s="160"/>
      <c r="H16" s="160"/>
      <c r="I16" s="160"/>
      <c r="J16" s="160"/>
      <c r="K16" s="160"/>
      <c r="L16" s="160"/>
      <c r="M16" s="160"/>
    </row>
    <row r="17" spans="5:19" ht="13.5" customHeight="1" thickBot="1">
      <c r="E17" s="257" t="s">
        <v>180</v>
      </c>
      <c r="F17" s="258"/>
      <c r="G17" s="258"/>
      <c r="H17" s="258"/>
      <c r="I17" s="258"/>
      <c r="J17" s="258"/>
      <c r="K17" s="258"/>
      <c r="L17" s="258"/>
      <c r="M17" s="258"/>
      <c r="N17" s="161"/>
      <c r="O17" s="7"/>
      <c r="P17" s="7"/>
      <c r="Q17" s="7"/>
      <c r="R17" s="7"/>
      <c r="S17" s="7"/>
    </row>
    <row r="18" spans="3:20" ht="13.5" thickBot="1">
      <c r="C18" s="118"/>
      <c r="D18" s="7"/>
      <c r="E18" s="287"/>
      <c r="F18" s="288"/>
      <c r="G18" s="288"/>
      <c r="H18" s="288"/>
      <c r="I18" s="288"/>
      <c r="J18" s="288"/>
      <c r="K18" s="288"/>
      <c r="L18" s="288"/>
      <c r="M18" s="288"/>
      <c r="N18" s="163"/>
      <c r="O18" s="137"/>
      <c r="P18" s="137"/>
      <c r="Q18" s="137"/>
      <c r="R18" s="137"/>
      <c r="S18" s="137"/>
      <c r="T18" s="135"/>
    </row>
    <row r="19" spans="3:19" ht="13.5" customHeight="1" thickBot="1">
      <c r="C19" s="118"/>
      <c r="D19" s="8"/>
      <c r="E19" s="290" t="s">
        <v>77</v>
      </c>
      <c r="F19" s="291"/>
      <c r="G19" s="292"/>
      <c r="H19" s="290" t="s">
        <v>152</v>
      </c>
      <c r="I19" s="291"/>
      <c r="J19" s="292"/>
      <c r="K19" s="290" t="s">
        <v>6</v>
      </c>
      <c r="L19" s="291"/>
      <c r="M19" s="292"/>
      <c r="N19" s="162"/>
      <c r="O19" s="136"/>
      <c r="P19" s="136"/>
      <c r="Q19" s="136"/>
      <c r="R19" s="136"/>
      <c r="S19" s="136"/>
    </row>
    <row r="20" spans="3:14" ht="13.5" thickBot="1">
      <c r="C20" s="118"/>
      <c r="D20" s="9"/>
      <c r="E20" s="74">
        <v>2020</v>
      </c>
      <c r="F20" s="74">
        <v>2021</v>
      </c>
      <c r="G20" s="54">
        <v>2022</v>
      </c>
      <c r="H20" s="74">
        <v>2020</v>
      </c>
      <c r="I20" s="74">
        <v>2021</v>
      </c>
      <c r="J20" s="54">
        <v>2022</v>
      </c>
      <c r="K20" s="74">
        <v>2020</v>
      </c>
      <c r="L20" s="74">
        <v>2021</v>
      </c>
      <c r="M20" s="54">
        <v>2022</v>
      </c>
      <c r="N20" s="114"/>
    </row>
    <row r="21" spans="3:13" ht="13.5" thickBot="1">
      <c r="C21" s="51"/>
      <c r="D21" s="51"/>
      <c r="E21" s="51"/>
      <c r="F21" s="51"/>
      <c r="G21" s="51"/>
      <c r="H21" s="51"/>
      <c r="I21" s="138"/>
      <c r="J21" s="138"/>
      <c r="K21" s="51"/>
      <c r="L21" s="51"/>
      <c r="M21" s="51"/>
    </row>
    <row r="22" spans="3:15" ht="13.5" thickBot="1">
      <c r="C22" s="304" t="s">
        <v>74</v>
      </c>
      <c r="D22" s="305"/>
      <c r="E22" s="89">
        <v>176229.36620000005</v>
      </c>
      <c r="F22" s="89">
        <v>203952.18269999998</v>
      </c>
      <c r="G22" s="89">
        <f aca="true" t="shared" si="0" ref="G22:M22">SUM(G24,G35,G41,G43,G45,G50,G52,G60,G72,G79,G85,G90,G97,G99,G101,G103,G109,G111,G112)</f>
        <v>194785.72428</v>
      </c>
      <c r="H22" s="89">
        <v>116458.95251999999</v>
      </c>
      <c r="I22" s="89">
        <v>126820.85027000001</v>
      </c>
      <c r="J22" s="89">
        <f t="shared" si="0"/>
        <v>121792.4242</v>
      </c>
      <c r="K22" s="89">
        <v>55187.89076</v>
      </c>
      <c r="L22" s="119">
        <v>68911.44023999998</v>
      </c>
      <c r="M22" s="119">
        <f t="shared" si="0"/>
        <v>62595.85740000001</v>
      </c>
      <c r="O22" s="177"/>
    </row>
    <row r="23" spans="3:13" ht="13.5" thickBot="1">
      <c r="C23" s="120"/>
      <c r="D23" s="121"/>
      <c r="E23" s="121"/>
      <c r="F23" s="121"/>
      <c r="G23" s="121"/>
      <c r="H23" s="121"/>
      <c r="I23" s="121"/>
      <c r="J23" s="121"/>
      <c r="K23" s="121"/>
      <c r="L23" s="121"/>
      <c r="M23" s="121"/>
    </row>
    <row r="24" spans="3:14" ht="13.5" thickBot="1">
      <c r="C24" s="306" t="s">
        <v>12</v>
      </c>
      <c r="D24" s="303"/>
      <c r="E24" s="122">
        <v>17887.54415</v>
      </c>
      <c r="F24" s="122">
        <v>23006.56407</v>
      </c>
      <c r="G24" s="122">
        <f aca="true" t="shared" si="1" ref="G24:M24">SUM(G26:G33)</f>
        <v>26311.18414</v>
      </c>
      <c r="H24" s="122">
        <v>11698.682799999999</v>
      </c>
      <c r="I24" s="122">
        <v>14775.43537</v>
      </c>
      <c r="J24" s="122">
        <f t="shared" si="1"/>
        <v>16322.68793</v>
      </c>
      <c r="K24" s="122">
        <v>5898.010760000001</v>
      </c>
      <c r="L24" s="122">
        <v>7636.134470000001</v>
      </c>
      <c r="M24" s="122">
        <f t="shared" si="1"/>
        <v>8974.757300000001</v>
      </c>
      <c r="N24" s="157"/>
    </row>
    <row r="25" spans="3:13" ht="13.5" thickBot="1">
      <c r="C25" s="123"/>
      <c r="D25" s="124"/>
      <c r="E25" s="125"/>
      <c r="F25" s="125"/>
      <c r="G25" s="125"/>
      <c r="H25" s="125"/>
      <c r="I25" s="125"/>
      <c r="J25" s="125"/>
      <c r="K25" s="125"/>
      <c r="L25" s="125"/>
      <c r="M25" s="125"/>
    </row>
    <row r="26" spans="3:13" ht="13.5" thickBot="1">
      <c r="C26" s="300" t="s">
        <v>13</v>
      </c>
      <c r="D26" s="301"/>
      <c r="E26" s="34">
        <v>1165.83305</v>
      </c>
      <c r="F26" s="35">
        <v>1845.126</v>
      </c>
      <c r="G26" s="35">
        <v>1890.96846</v>
      </c>
      <c r="H26" s="35">
        <v>829.27355</v>
      </c>
      <c r="I26" s="35">
        <v>1092.07294</v>
      </c>
      <c r="J26" s="35">
        <v>1145.5312099999999</v>
      </c>
      <c r="K26" s="35">
        <v>316.50458000000003</v>
      </c>
      <c r="L26" s="35">
        <v>603.0714</v>
      </c>
      <c r="M26" s="35">
        <v>629.66333</v>
      </c>
    </row>
    <row r="27" spans="3:13" ht="13.5" thickBot="1">
      <c r="C27" s="300" t="s">
        <v>14</v>
      </c>
      <c r="D27" s="301"/>
      <c r="E27" s="34">
        <v>1420.63128</v>
      </c>
      <c r="F27" s="35">
        <v>2550.2359</v>
      </c>
      <c r="G27" s="35">
        <v>2379.00558</v>
      </c>
      <c r="H27" s="35">
        <v>987.73523</v>
      </c>
      <c r="I27" s="35">
        <v>1745.09541</v>
      </c>
      <c r="J27" s="35">
        <v>1601.7401200000002</v>
      </c>
      <c r="K27" s="35">
        <v>415.23539</v>
      </c>
      <c r="L27" s="35">
        <v>754.4282</v>
      </c>
      <c r="M27" s="35">
        <v>691.11747</v>
      </c>
    </row>
    <row r="28" spans="3:13" ht="13.5" thickBot="1">
      <c r="C28" s="300" t="s">
        <v>15</v>
      </c>
      <c r="D28" s="301"/>
      <c r="E28" s="34">
        <v>1168.83998</v>
      </c>
      <c r="F28" s="35">
        <v>2465.76829</v>
      </c>
      <c r="G28" s="35">
        <v>2007.07655</v>
      </c>
      <c r="H28" s="35">
        <v>866.53354</v>
      </c>
      <c r="I28" s="35">
        <v>1847.12692</v>
      </c>
      <c r="J28" s="35">
        <v>1268.24824</v>
      </c>
      <c r="K28" s="35">
        <v>302.30644</v>
      </c>
      <c r="L28" s="35">
        <v>597.6363</v>
      </c>
      <c r="M28" s="35">
        <v>702.33981</v>
      </c>
    </row>
    <row r="29" spans="3:13" ht="13.5" thickBot="1">
      <c r="C29" s="300" t="s">
        <v>16</v>
      </c>
      <c r="D29" s="301"/>
      <c r="E29" s="34">
        <v>2000.88932</v>
      </c>
      <c r="F29" s="35">
        <v>2377.14192</v>
      </c>
      <c r="G29" s="35">
        <v>2640.26125</v>
      </c>
      <c r="H29" s="35">
        <v>1352.68972</v>
      </c>
      <c r="I29" s="35">
        <v>1437.6268799999998</v>
      </c>
      <c r="J29" s="35">
        <v>1671.24002</v>
      </c>
      <c r="K29" s="35">
        <v>624.05411</v>
      </c>
      <c r="L29" s="35">
        <v>853.11734</v>
      </c>
      <c r="M29" s="35">
        <v>896.0756</v>
      </c>
    </row>
    <row r="30" spans="3:13" ht="13.5" thickBot="1">
      <c r="C30" s="300" t="s">
        <v>17</v>
      </c>
      <c r="D30" s="301"/>
      <c r="E30" s="34">
        <v>1659.0235</v>
      </c>
      <c r="F30" s="35">
        <v>1060.09633</v>
      </c>
      <c r="G30" s="35">
        <v>1257.69389</v>
      </c>
      <c r="H30" s="35">
        <v>826.90938</v>
      </c>
      <c r="I30" s="35">
        <v>634.0133000000001</v>
      </c>
      <c r="J30" s="35">
        <v>897.49585</v>
      </c>
      <c r="K30" s="35">
        <v>822.3306</v>
      </c>
      <c r="L30" s="35">
        <v>407.24062</v>
      </c>
      <c r="M30" s="35">
        <v>337.9852</v>
      </c>
    </row>
    <row r="31" spans="3:13" ht="13.5" thickBot="1">
      <c r="C31" s="300" t="s">
        <v>18</v>
      </c>
      <c r="D31" s="301"/>
      <c r="E31" s="34">
        <v>1343.7240800000002</v>
      </c>
      <c r="F31" s="35">
        <v>1284.9148400000001</v>
      </c>
      <c r="G31" s="35">
        <v>1124.6997900000001</v>
      </c>
      <c r="H31" s="35">
        <v>952.9923100000001</v>
      </c>
      <c r="I31" s="35">
        <v>667.43873</v>
      </c>
      <c r="J31" s="35">
        <v>622.79436</v>
      </c>
      <c r="K31" s="35">
        <v>372.88728000000003</v>
      </c>
      <c r="L31" s="35">
        <v>586.34963</v>
      </c>
      <c r="M31" s="35">
        <v>444.53761</v>
      </c>
    </row>
    <row r="32" spans="3:13" ht="13.5" thickBot="1">
      <c r="C32" s="300" t="s">
        <v>19</v>
      </c>
      <c r="D32" s="301"/>
      <c r="E32" s="34">
        <v>5109.22462</v>
      </c>
      <c r="F32" s="35">
        <v>7085.85575</v>
      </c>
      <c r="G32" s="35">
        <v>9055.82281</v>
      </c>
      <c r="H32" s="35">
        <v>3275.4512799999998</v>
      </c>
      <c r="I32" s="35">
        <v>4446.55671</v>
      </c>
      <c r="J32" s="35">
        <v>5290.80766</v>
      </c>
      <c r="K32" s="35">
        <v>1671.77151</v>
      </c>
      <c r="L32" s="35">
        <v>2508.8713900000002</v>
      </c>
      <c r="M32" s="35">
        <v>3319.34074</v>
      </c>
    </row>
    <row r="33" spans="3:13" ht="13.5" thickBot="1">
      <c r="C33" s="300" t="s">
        <v>20</v>
      </c>
      <c r="D33" s="301"/>
      <c r="E33" s="34">
        <v>4019.37832</v>
      </c>
      <c r="F33" s="35">
        <v>4337.42504</v>
      </c>
      <c r="G33" s="35">
        <v>5955.655809999999</v>
      </c>
      <c r="H33" s="35">
        <v>2607.0977900000003</v>
      </c>
      <c r="I33" s="35">
        <v>2905.50448</v>
      </c>
      <c r="J33" s="35">
        <v>3824.8304700000003</v>
      </c>
      <c r="K33" s="35">
        <v>1372.9208500000002</v>
      </c>
      <c r="L33" s="35">
        <v>1325.41959</v>
      </c>
      <c r="M33" s="35">
        <v>1953.6975400000001</v>
      </c>
    </row>
    <row r="34" spans="3:13" ht="13.5" thickBot="1">
      <c r="C34" s="126"/>
      <c r="D34" s="127"/>
      <c r="E34" s="128"/>
      <c r="F34" s="129"/>
      <c r="G34" s="129"/>
      <c r="H34" s="130"/>
      <c r="I34" s="131"/>
      <c r="J34" s="131"/>
      <c r="K34" s="129"/>
      <c r="L34" s="131"/>
      <c r="M34" s="131"/>
    </row>
    <row r="35" spans="3:14" ht="13.5" thickBot="1">
      <c r="C35" s="302" t="s">
        <v>21</v>
      </c>
      <c r="D35" s="303"/>
      <c r="E35" s="122">
        <v>4823.25099</v>
      </c>
      <c r="F35" s="122">
        <v>6508.29242</v>
      </c>
      <c r="G35" s="122">
        <f aca="true" t="shared" si="2" ref="G35:M35">SUM(G37:G39)</f>
        <v>4572.02786</v>
      </c>
      <c r="H35" s="122">
        <v>2974.67953</v>
      </c>
      <c r="I35" s="122">
        <v>4471.53167</v>
      </c>
      <c r="J35" s="122">
        <f t="shared" si="2"/>
        <v>2764.40381</v>
      </c>
      <c r="K35" s="122">
        <v>1760.93451</v>
      </c>
      <c r="L35" s="122">
        <v>1800.87974</v>
      </c>
      <c r="M35" s="122">
        <f t="shared" si="2"/>
        <v>1544.66001</v>
      </c>
      <c r="N35" s="157"/>
    </row>
    <row r="36" spans="3:13" ht="13.5" thickBot="1">
      <c r="C36" s="126"/>
      <c r="D36" s="127"/>
      <c r="E36" s="129"/>
      <c r="F36" s="132"/>
      <c r="G36" s="132"/>
      <c r="H36" s="132"/>
      <c r="I36" s="132"/>
      <c r="J36" s="132"/>
      <c r="K36" s="132"/>
      <c r="L36" s="133"/>
      <c r="M36" s="133"/>
    </row>
    <row r="37" spans="3:13" ht="13.5" thickBot="1">
      <c r="C37" s="300" t="s">
        <v>22</v>
      </c>
      <c r="D37" s="301"/>
      <c r="E37" s="34">
        <v>390.61958000000004</v>
      </c>
      <c r="F37" s="35">
        <v>886.66429</v>
      </c>
      <c r="G37" s="35">
        <v>679.1833399999999</v>
      </c>
      <c r="H37" s="35">
        <v>300.24703999999997</v>
      </c>
      <c r="I37" s="35">
        <v>661.20677</v>
      </c>
      <c r="J37" s="35">
        <v>483.97437</v>
      </c>
      <c r="K37" s="35">
        <v>84.88759</v>
      </c>
      <c r="L37" s="35">
        <v>164.41725</v>
      </c>
      <c r="M37" s="35">
        <v>169.56987</v>
      </c>
    </row>
    <row r="38" spans="3:13" ht="13.5" thickBot="1">
      <c r="C38" s="300" t="s">
        <v>23</v>
      </c>
      <c r="D38" s="301"/>
      <c r="E38" s="34">
        <v>309.21988</v>
      </c>
      <c r="F38" s="35">
        <v>195.9136</v>
      </c>
      <c r="G38" s="35">
        <v>321.67089</v>
      </c>
      <c r="H38" s="35">
        <v>199.0574</v>
      </c>
      <c r="I38" s="35">
        <v>120.73228</v>
      </c>
      <c r="J38" s="35">
        <v>173.00489000000002</v>
      </c>
      <c r="K38" s="35">
        <v>101.99905</v>
      </c>
      <c r="L38" s="35">
        <v>72.05516</v>
      </c>
      <c r="M38" s="35">
        <v>132.55117</v>
      </c>
    </row>
    <row r="39" spans="3:13" ht="13.5" thickBot="1">
      <c r="C39" s="300" t="s">
        <v>24</v>
      </c>
      <c r="D39" s="301"/>
      <c r="E39" s="34">
        <v>4123.411529999999</v>
      </c>
      <c r="F39" s="35">
        <v>5425.71453</v>
      </c>
      <c r="G39" s="35">
        <v>3571.17363</v>
      </c>
      <c r="H39" s="35">
        <v>2475.37509</v>
      </c>
      <c r="I39" s="35">
        <v>3689.59262</v>
      </c>
      <c r="J39" s="35">
        <v>2107.4245499999997</v>
      </c>
      <c r="K39" s="35">
        <v>1574.04787</v>
      </c>
      <c r="L39" s="35">
        <v>1564.40733</v>
      </c>
      <c r="M39" s="35">
        <v>1242.53897</v>
      </c>
    </row>
    <row r="40" spans="3:13" ht="13.5" thickBot="1">
      <c r="C40" s="115"/>
      <c r="D40" s="115"/>
      <c r="E40" s="115"/>
      <c r="F40" s="115"/>
      <c r="G40" s="115"/>
      <c r="H40" s="115"/>
      <c r="I40" s="115"/>
      <c r="J40" s="115"/>
      <c r="K40" s="115"/>
      <c r="L40" s="115"/>
      <c r="M40" s="115"/>
    </row>
    <row r="41" spans="3:14" ht="13.5" thickBot="1">
      <c r="C41" s="302" t="s">
        <v>25</v>
      </c>
      <c r="D41" s="303"/>
      <c r="E41" s="122">
        <v>3433.68062</v>
      </c>
      <c r="F41" s="122">
        <v>4157.70543</v>
      </c>
      <c r="G41" s="122">
        <v>4708.2914</v>
      </c>
      <c r="H41" s="122">
        <v>2385.41657</v>
      </c>
      <c r="I41" s="122">
        <v>2800.1983999999998</v>
      </c>
      <c r="J41" s="122">
        <v>3417.35686</v>
      </c>
      <c r="K41" s="122">
        <v>1038.28107</v>
      </c>
      <c r="L41" s="122">
        <v>1285.19858</v>
      </c>
      <c r="M41" s="164">
        <v>1149.92632</v>
      </c>
      <c r="N41" s="135"/>
    </row>
    <row r="42" spans="3:13" ht="13.5" thickBot="1">
      <c r="C42" s="115"/>
      <c r="D42" s="115"/>
      <c r="E42" s="115"/>
      <c r="F42" s="115"/>
      <c r="G42" s="115"/>
      <c r="H42" s="115"/>
      <c r="I42" s="115"/>
      <c r="J42" s="115"/>
      <c r="K42" s="115"/>
      <c r="L42" s="115"/>
      <c r="M42" s="115"/>
    </row>
    <row r="43" spans="3:14" ht="13.5" thickBot="1">
      <c r="C43" s="302" t="s">
        <v>26</v>
      </c>
      <c r="D43" s="303"/>
      <c r="E43" s="122">
        <v>5891.48693</v>
      </c>
      <c r="F43" s="122">
        <v>4108.00249</v>
      </c>
      <c r="G43" s="122">
        <v>3905.00827</v>
      </c>
      <c r="H43" s="122">
        <v>2559.7017299999998</v>
      </c>
      <c r="I43" s="122">
        <v>2371.87791</v>
      </c>
      <c r="J43" s="122">
        <v>2193.42038</v>
      </c>
      <c r="K43" s="122">
        <v>2761.44361</v>
      </c>
      <c r="L43" s="122">
        <v>1437.35448</v>
      </c>
      <c r="M43" s="122">
        <v>1311.7696299999998</v>
      </c>
      <c r="N43" s="157"/>
    </row>
    <row r="44" spans="3:13" ht="13.5" thickBot="1">
      <c r="C44" s="115"/>
      <c r="D44" s="115"/>
      <c r="E44" s="115"/>
      <c r="F44" s="115"/>
      <c r="G44" s="115"/>
      <c r="H44" s="115"/>
      <c r="I44" s="115"/>
      <c r="J44" s="115"/>
      <c r="K44" s="115"/>
      <c r="L44" s="115"/>
      <c r="M44" s="115"/>
    </row>
    <row r="45" spans="3:14" ht="13.5" thickBot="1">
      <c r="C45" s="302" t="s">
        <v>27</v>
      </c>
      <c r="D45" s="303"/>
      <c r="E45" s="122">
        <v>10361.489430000001</v>
      </c>
      <c r="F45" s="122">
        <v>14567.70106</v>
      </c>
      <c r="G45" s="122">
        <f aca="true" t="shared" si="3" ref="G45:M45">SUM(G47:G48)</f>
        <v>11131.43584</v>
      </c>
      <c r="H45" s="122">
        <v>7242.37567</v>
      </c>
      <c r="I45" s="122">
        <v>9710.50215</v>
      </c>
      <c r="J45" s="122">
        <f t="shared" si="3"/>
        <v>6920.849439999999</v>
      </c>
      <c r="K45" s="122">
        <v>2933.4528900000005</v>
      </c>
      <c r="L45" s="122">
        <v>4409.16021</v>
      </c>
      <c r="M45" s="122">
        <f t="shared" si="3"/>
        <v>3626.94744</v>
      </c>
      <c r="N45" s="157"/>
    </row>
    <row r="46" spans="3:13" ht="13.5" thickBot="1">
      <c r="C46" s="115"/>
      <c r="D46" s="115"/>
      <c r="E46" s="115"/>
      <c r="F46" s="115"/>
      <c r="G46" s="115"/>
      <c r="H46" s="115"/>
      <c r="I46" s="115"/>
      <c r="J46" s="115"/>
      <c r="K46" s="115"/>
      <c r="L46" s="115"/>
      <c r="M46" s="115"/>
    </row>
    <row r="47" spans="3:13" ht="13.5" thickBot="1">
      <c r="C47" s="300" t="s">
        <v>28</v>
      </c>
      <c r="D47" s="301"/>
      <c r="E47" s="34">
        <v>7626.37329</v>
      </c>
      <c r="F47" s="35">
        <v>10311.58164</v>
      </c>
      <c r="G47" s="35">
        <v>7430.48801</v>
      </c>
      <c r="H47" s="35">
        <v>5766.9681</v>
      </c>
      <c r="I47" s="35">
        <v>7159.88922</v>
      </c>
      <c r="J47" s="35">
        <v>4916.931259999999</v>
      </c>
      <c r="K47" s="35">
        <v>1740.7478500000002</v>
      </c>
      <c r="L47" s="35">
        <v>2856.1836200000002</v>
      </c>
      <c r="M47" s="35">
        <v>2116.9015099999997</v>
      </c>
    </row>
    <row r="48" spans="3:13" ht="13.5" thickBot="1">
      <c r="C48" s="300" t="s">
        <v>29</v>
      </c>
      <c r="D48" s="301"/>
      <c r="E48" s="34">
        <v>2735.11614</v>
      </c>
      <c r="F48" s="35">
        <v>4256.11942</v>
      </c>
      <c r="G48" s="35">
        <v>3700.94783</v>
      </c>
      <c r="H48" s="35">
        <v>1475.40757</v>
      </c>
      <c r="I48" s="35">
        <v>2550.6129300000002</v>
      </c>
      <c r="J48" s="35">
        <v>2003.91818</v>
      </c>
      <c r="K48" s="35">
        <v>1192.70504</v>
      </c>
      <c r="L48" s="35">
        <v>1552.97659</v>
      </c>
      <c r="M48" s="35">
        <v>1510.04593</v>
      </c>
    </row>
    <row r="49" spans="3:13" ht="13.5" thickBot="1">
      <c r="C49" s="115"/>
      <c r="D49" s="115"/>
      <c r="E49" s="115"/>
      <c r="F49" s="115"/>
      <c r="G49" s="115"/>
      <c r="H49" s="115"/>
      <c r="I49" s="115"/>
      <c r="J49" s="115"/>
      <c r="K49" s="115"/>
      <c r="L49" s="115"/>
      <c r="M49" s="115"/>
    </row>
    <row r="50" spans="3:14" ht="13.5" thickBot="1">
      <c r="C50" s="302" t="s">
        <v>30</v>
      </c>
      <c r="D50" s="303"/>
      <c r="E50" s="122">
        <v>1747.43121</v>
      </c>
      <c r="F50" s="122">
        <v>1425.04945</v>
      </c>
      <c r="G50" s="122">
        <v>1312.5810800000002</v>
      </c>
      <c r="H50" s="122">
        <v>1207.58699</v>
      </c>
      <c r="I50" s="122">
        <v>996.5396800000001</v>
      </c>
      <c r="J50" s="122">
        <v>836.6353399999999</v>
      </c>
      <c r="K50" s="122">
        <v>536.45865</v>
      </c>
      <c r="L50" s="122">
        <v>417.79970000000003</v>
      </c>
      <c r="M50" s="122">
        <v>464.91922</v>
      </c>
      <c r="N50" s="157"/>
    </row>
    <row r="51" spans="3:13" ht="13.5" thickBot="1">
      <c r="C51" s="115"/>
      <c r="D51" s="115"/>
      <c r="E51" s="115"/>
      <c r="F51" s="115"/>
      <c r="G51" s="115"/>
      <c r="H51" s="115"/>
      <c r="I51" s="115"/>
      <c r="J51" s="115"/>
      <c r="K51" s="115"/>
      <c r="L51" s="115"/>
      <c r="M51" s="115"/>
    </row>
    <row r="52" spans="3:14" ht="13.5" thickBot="1">
      <c r="C52" s="302" t="s">
        <v>31</v>
      </c>
      <c r="D52" s="303"/>
      <c r="E52" s="122">
        <v>4867.79097</v>
      </c>
      <c r="F52" s="122">
        <v>7926.340039999999</v>
      </c>
      <c r="G52" s="122">
        <f aca="true" t="shared" si="4" ref="G52:M52">SUM(G54:G58)</f>
        <v>6385.39212</v>
      </c>
      <c r="H52" s="122">
        <v>3021.8188</v>
      </c>
      <c r="I52" s="122">
        <v>4655.05977</v>
      </c>
      <c r="J52" s="122">
        <f t="shared" si="4"/>
        <v>3959.26764</v>
      </c>
      <c r="K52" s="122">
        <v>1786.5128</v>
      </c>
      <c r="L52" s="122">
        <v>3135.00619</v>
      </c>
      <c r="M52" s="122">
        <f t="shared" si="4"/>
        <v>2229.79097</v>
      </c>
      <c r="N52" s="157"/>
    </row>
    <row r="53" spans="3:13" ht="13.5" thickBot="1">
      <c r="C53" s="115"/>
      <c r="D53" s="115"/>
      <c r="E53" s="115"/>
      <c r="F53" s="115"/>
      <c r="G53" s="115"/>
      <c r="H53" s="115"/>
      <c r="I53" s="115"/>
      <c r="J53" s="115"/>
      <c r="K53" s="115"/>
      <c r="L53" s="115"/>
      <c r="M53" s="115"/>
    </row>
    <row r="54" spans="3:13" ht="13.5" thickBot="1">
      <c r="C54" s="300" t="s">
        <v>32</v>
      </c>
      <c r="D54" s="301"/>
      <c r="E54" s="34">
        <v>1337.30423</v>
      </c>
      <c r="F54" s="35">
        <v>2311.89101</v>
      </c>
      <c r="G54" s="35">
        <v>1779.00503</v>
      </c>
      <c r="H54" s="35">
        <v>924.49787</v>
      </c>
      <c r="I54" s="35">
        <v>1400.92092</v>
      </c>
      <c r="J54" s="35">
        <v>1025.1027</v>
      </c>
      <c r="K54" s="35">
        <v>406.64486</v>
      </c>
      <c r="L54" s="35">
        <v>861.63333</v>
      </c>
      <c r="M54" s="35">
        <v>704.85851</v>
      </c>
    </row>
    <row r="55" spans="3:13" ht="13.5" thickBot="1">
      <c r="C55" s="300" t="s">
        <v>33</v>
      </c>
      <c r="D55" s="301"/>
      <c r="E55" s="34">
        <v>804.5150699999999</v>
      </c>
      <c r="F55" s="35">
        <v>1690.90119</v>
      </c>
      <c r="G55" s="35">
        <v>862.31999</v>
      </c>
      <c r="H55" s="35">
        <v>453.94324</v>
      </c>
      <c r="I55" s="35">
        <v>881.18261</v>
      </c>
      <c r="J55" s="35">
        <v>475.03848</v>
      </c>
      <c r="K55" s="35">
        <v>346.71992</v>
      </c>
      <c r="L55" s="35">
        <v>793.1344499999999</v>
      </c>
      <c r="M55" s="35">
        <v>370.91787</v>
      </c>
    </row>
    <row r="56" spans="3:13" ht="13.5" thickBot="1">
      <c r="C56" s="300" t="s">
        <v>34</v>
      </c>
      <c r="D56" s="301"/>
      <c r="E56" s="34">
        <v>215.01230999999999</v>
      </c>
      <c r="F56" s="35">
        <v>313.43444</v>
      </c>
      <c r="G56" s="35">
        <v>866.075</v>
      </c>
      <c r="H56" s="35">
        <v>119.70647</v>
      </c>
      <c r="I56" s="35">
        <v>201.45886</v>
      </c>
      <c r="J56" s="35">
        <v>548.51085</v>
      </c>
      <c r="K56" s="35">
        <v>95.30584</v>
      </c>
      <c r="L56" s="35">
        <v>96.80638</v>
      </c>
      <c r="M56" s="35">
        <v>270.16911</v>
      </c>
    </row>
    <row r="57" spans="3:13" ht="13.5" thickBot="1">
      <c r="C57" s="300" t="s">
        <v>35</v>
      </c>
      <c r="D57" s="301"/>
      <c r="E57" s="34">
        <v>391.54087</v>
      </c>
      <c r="F57" s="35">
        <v>371.8795</v>
      </c>
      <c r="G57" s="35">
        <v>313.70376</v>
      </c>
      <c r="H57" s="35">
        <v>249.20289000000002</v>
      </c>
      <c r="I57" s="35">
        <v>260.60259</v>
      </c>
      <c r="J57" s="35">
        <v>220.83505</v>
      </c>
      <c r="K57" s="35">
        <v>142.33798000000002</v>
      </c>
      <c r="L57" s="35">
        <v>110.87011</v>
      </c>
      <c r="M57" s="35">
        <v>92.08983</v>
      </c>
    </row>
    <row r="58" spans="3:13" ht="13.5" thickBot="1">
      <c r="C58" s="300" t="s">
        <v>36</v>
      </c>
      <c r="D58" s="301"/>
      <c r="E58" s="34">
        <v>2119.41849</v>
      </c>
      <c r="F58" s="35">
        <v>3238.2338999999997</v>
      </c>
      <c r="G58" s="35">
        <v>2564.28834</v>
      </c>
      <c r="H58" s="35">
        <v>1274.4683300000002</v>
      </c>
      <c r="I58" s="35">
        <v>1910.89479</v>
      </c>
      <c r="J58" s="35">
        <v>1689.7805600000002</v>
      </c>
      <c r="K58" s="35">
        <v>795.5042</v>
      </c>
      <c r="L58" s="35">
        <v>1272.5619199999999</v>
      </c>
      <c r="M58" s="35">
        <v>791.7556500000001</v>
      </c>
    </row>
    <row r="59" spans="3:13" ht="13.5" thickBot="1">
      <c r="C59" s="115"/>
      <c r="D59" s="115"/>
      <c r="E59" s="115"/>
      <c r="F59" s="115"/>
      <c r="G59" s="115"/>
      <c r="H59" s="115"/>
      <c r="I59" s="115"/>
      <c r="J59" s="115"/>
      <c r="K59" s="115"/>
      <c r="L59" s="115"/>
      <c r="M59" s="115"/>
    </row>
    <row r="60" spans="3:14" ht="13.5" thickBot="1">
      <c r="C60" s="302" t="s">
        <v>37</v>
      </c>
      <c r="D60" s="303"/>
      <c r="E60" s="122">
        <v>5473.86794</v>
      </c>
      <c r="F60" s="122">
        <v>5161.77794</v>
      </c>
      <c r="G60" s="122">
        <f aca="true" t="shared" si="5" ref="G60:M60">SUM(G62:G70)</f>
        <v>4745.3619499999995</v>
      </c>
      <c r="H60" s="122">
        <v>3463.02291</v>
      </c>
      <c r="I60" s="122">
        <v>3136.47227</v>
      </c>
      <c r="J60" s="122">
        <f t="shared" si="5"/>
        <v>2810.7439999999997</v>
      </c>
      <c r="K60" s="122">
        <v>1978.49898</v>
      </c>
      <c r="L60" s="122">
        <v>1940.4471700000001</v>
      </c>
      <c r="M60" s="164">
        <f t="shared" si="5"/>
        <v>1794.5057000000002</v>
      </c>
      <c r="N60" s="135"/>
    </row>
    <row r="61" spans="3:13" ht="13.5" thickBot="1">
      <c r="C61" s="115"/>
      <c r="D61" s="115"/>
      <c r="E61" s="115"/>
      <c r="F61" s="115"/>
      <c r="G61" s="115"/>
      <c r="H61" s="115"/>
      <c r="I61" s="115"/>
      <c r="J61" s="115"/>
      <c r="K61" s="115"/>
      <c r="L61" s="115"/>
      <c r="M61" s="115"/>
    </row>
    <row r="62" spans="3:13" ht="13.5" thickBot="1">
      <c r="C62" s="300" t="s">
        <v>38</v>
      </c>
      <c r="D62" s="301"/>
      <c r="E62" s="34">
        <v>83.84727000000001</v>
      </c>
      <c r="F62" s="35">
        <v>124.47995</v>
      </c>
      <c r="G62" s="35">
        <v>172.29503</v>
      </c>
      <c r="H62" s="35">
        <v>60.09149</v>
      </c>
      <c r="I62" s="35">
        <v>83.47955999999999</v>
      </c>
      <c r="J62" s="35">
        <v>129.20398</v>
      </c>
      <c r="K62" s="35">
        <v>23.755779999999998</v>
      </c>
      <c r="L62" s="35">
        <v>41.000389999999996</v>
      </c>
      <c r="M62" s="35">
        <v>43.09105</v>
      </c>
    </row>
    <row r="63" spans="3:13" ht="13.5" thickBot="1">
      <c r="C63" s="300" t="s">
        <v>39</v>
      </c>
      <c r="D63" s="301"/>
      <c r="E63" s="34">
        <v>687.48775</v>
      </c>
      <c r="F63" s="35">
        <v>635.68935</v>
      </c>
      <c r="G63" s="35">
        <v>482.52269</v>
      </c>
      <c r="H63" s="35">
        <v>519.83616</v>
      </c>
      <c r="I63" s="35">
        <v>490.59598</v>
      </c>
      <c r="J63" s="35">
        <v>247.39113</v>
      </c>
      <c r="K63" s="35">
        <v>167.65159</v>
      </c>
      <c r="L63" s="35">
        <v>132.38144</v>
      </c>
      <c r="M63" s="35">
        <v>215.17352</v>
      </c>
    </row>
    <row r="64" spans="3:13" ht="13.5" thickBot="1">
      <c r="C64" s="300" t="s">
        <v>40</v>
      </c>
      <c r="D64" s="301"/>
      <c r="E64" s="34">
        <v>1806.06826</v>
      </c>
      <c r="F64" s="35">
        <v>1549.32786</v>
      </c>
      <c r="G64" s="35">
        <v>1161.40188</v>
      </c>
      <c r="H64" s="35">
        <v>1117.1483899999998</v>
      </c>
      <c r="I64" s="35">
        <v>880.12354</v>
      </c>
      <c r="J64" s="35">
        <v>626.81867</v>
      </c>
      <c r="K64" s="35">
        <v>688.23015</v>
      </c>
      <c r="L64" s="35">
        <v>658.9321600000001</v>
      </c>
      <c r="M64" s="35">
        <v>527.1518599999999</v>
      </c>
    </row>
    <row r="65" spans="3:13" ht="13.5" thickBot="1">
      <c r="C65" s="300" t="s">
        <v>41</v>
      </c>
      <c r="D65" s="301"/>
      <c r="E65" s="34">
        <v>219.37925</v>
      </c>
      <c r="F65" s="35">
        <v>239.51938</v>
      </c>
      <c r="G65" s="35">
        <v>194.29171</v>
      </c>
      <c r="H65" s="35">
        <v>162.33517999999998</v>
      </c>
      <c r="I65" s="35">
        <v>135.04951</v>
      </c>
      <c r="J65" s="35">
        <v>82.48633</v>
      </c>
      <c r="K65" s="35">
        <v>57.04407</v>
      </c>
      <c r="L65" s="35">
        <v>100.64017999999999</v>
      </c>
      <c r="M65" s="35">
        <v>111.25742</v>
      </c>
    </row>
    <row r="66" spans="3:13" ht="13.5" thickBot="1">
      <c r="C66" s="300" t="s">
        <v>42</v>
      </c>
      <c r="D66" s="301"/>
      <c r="E66" s="34">
        <v>825.1242199999999</v>
      </c>
      <c r="F66" s="35">
        <v>843.9281</v>
      </c>
      <c r="G66" s="35">
        <v>616.3235999999999</v>
      </c>
      <c r="H66" s="35">
        <v>566.70057</v>
      </c>
      <c r="I66" s="35">
        <v>617.7877</v>
      </c>
      <c r="J66" s="35">
        <v>418.32784000000004</v>
      </c>
      <c r="K66" s="35">
        <v>253.4116</v>
      </c>
      <c r="L66" s="35">
        <v>215.70042</v>
      </c>
      <c r="M66" s="35">
        <v>181.4874</v>
      </c>
    </row>
    <row r="67" spans="3:13" ht="13.5" thickBot="1">
      <c r="C67" s="300" t="s">
        <v>43</v>
      </c>
      <c r="D67" s="301"/>
      <c r="E67" s="34">
        <v>300.76392</v>
      </c>
      <c r="F67" s="35">
        <v>174.38078</v>
      </c>
      <c r="G67" s="35">
        <v>267.40596999999997</v>
      </c>
      <c r="H67" s="35">
        <v>110.78792</v>
      </c>
      <c r="I67" s="35">
        <v>105.22041</v>
      </c>
      <c r="J67" s="35">
        <v>129.59126</v>
      </c>
      <c r="K67" s="35">
        <v>178.41734</v>
      </c>
      <c r="L67" s="35">
        <v>62.62973</v>
      </c>
      <c r="M67" s="35">
        <v>134.72203</v>
      </c>
    </row>
    <row r="68" spans="3:13" ht="13.5" thickBot="1">
      <c r="C68" s="300" t="s">
        <v>44</v>
      </c>
      <c r="D68" s="301"/>
      <c r="E68" s="34">
        <v>75.37939999999999</v>
      </c>
      <c r="F68" s="35">
        <v>116.24013000000001</v>
      </c>
      <c r="G68" s="35">
        <v>92.96481</v>
      </c>
      <c r="H68" s="35">
        <v>59.07818</v>
      </c>
      <c r="I68" s="35">
        <v>66.7612</v>
      </c>
      <c r="J68" s="35">
        <v>60.44647</v>
      </c>
      <c r="K68" s="35">
        <v>16.30122</v>
      </c>
      <c r="L68" s="35">
        <v>47.04226</v>
      </c>
      <c r="M68" s="35">
        <v>32.51834</v>
      </c>
    </row>
    <row r="69" spans="3:13" ht="13.5" thickBot="1">
      <c r="C69" s="300" t="s">
        <v>45</v>
      </c>
      <c r="D69" s="301"/>
      <c r="E69" s="34">
        <v>1228.68025</v>
      </c>
      <c r="F69" s="35">
        <v>1226.21965</v>
      </c>
      <c r="G69" s="35">
        <v>1344.5365800000002</v>
      </c>
      <c r="H69" s="35">
        <v>733.3286899999999</v>
      </c>
      <c r="I69" s="35">
        <v>618.64645</v>
      </c>
      <c r="J69" s="35">
        <v>839.31254</v>
      </c>
      <c r="K69" s="35">
        <v>492.26113</v>
      </c>
      <c r="L69" s="35">
        <v>575.19737</v>
      </c>
      <c r="M69" s="35">
        <v>435.15613</v>
      </c>
    </row>
    <row r="70" spans="3:13" ht="13.5" thickBot="1">
      <c r="C70" s="300" t="s">
        <v>46</v>
      </c>
      <c r="D70" s="301"/>
      <c r="E70" s="34">
        <v>247.13762</v>
      </c>
      <c r="F70" s="35">
        <v>251.99274</v>
      </c>
      <c r="G70" s="35">
        <v>413.61968</v>
      </c>
      <c r="H70" s="35">
        <v>133.71633</v>
      </c>
      <c r="I70" s="35">
        <v>138.80792000000002</v>
      </c>
      <c r="J70" s="35">
        <v>277.16578000000004</v>
      </c>
      <c r="K70" s="35">
        <v>101.4261</v>
      </c>
      <c r="L70" s="35">
        <v>106.92322</v>
      </c>
      <c r="M70" s="35">
        <v>113.94794999999999</v>
      </c>
    </row>
    <row r="71" spans="3:13" ht="13.5" thickBot="1">
      <c r="C71" s="115"/>
      <c r="D71" s="115"/>
      <c r="E71" s="115"/>
      <c r="F71" s="115"/>
      <c r="G71" s="115"/>
      <c r="H71" s="115"/>
      <c r="I71" s="115"/>
      <c r="J71" s="115"/>
      <c r="K71" s="115"/>
      <c r="L71" s="115"/>
      <c r="M71" s="115"/>
    </row>
    <row r="72" spans="3:14" ht="13.5" thickBot="1">
      <c r="C72" s="302" t="s">
        <v>47</v>
      </c>
      <c r="D72" s="303"/>
      <c r="E72" s="122">
        <v>32131.333789999997</v>
      </c>
      <c r="F72" s="122">
        <v>41688.17892</v>
      </c>
      <c r="G72" s="122">
        <f aca="true" t="shared" si="6" ref="G72:M72">SUM(G74:G77)</f>
        <v>43160.42675</v>
      </c>
      <c r="H72" s="122">
        <v>20135.02821</v>
      </c>
      <c r="I72" s="122">
        <v>25619.07975</v>
      </c>
      <c r="J72" s="122">
        <f t="shared" si="6"/>
        <v>26953.246789999997</v>
      </c>
      <c r="K72" s="122">
        <v>10027.076090000002</v>
      </c>
      <c r="L72" s="122">
        <v>12280.30878</v>
      </c>
      <c r="M72" s="164">
        <f t="shared" si="6"/>
        <v>12612.170759999999</v>
      </c>
      <c r="N72" s="135"/>
    </row>
    <row r="73" spans="3:13" ht="13.5" thickBot="1">
      <c r="C73" s="115"/>
      <c r="D73" s="115"/>
      <c r="E73" s="115"/>
      <c r="F73" s="115"/>
      <c r="G73" s="115"/>
      <c r="H73" s="115"/>
      <c r="I73" s="115"/>
      <c r="J73" s="115"/>
      <c r="K73" s="115"/>
      <c r="L73" s="115"/>
      <c r="M73" s="115"/>
    </row>
    <row r="74" spans="3:13" ht="13.5" thickBot="1">
      <c r="C74" s="300" t="s">
        <v>48</v>
      </c>
      <c r="D74" s="301"/>
      <c r="E74" s="34">
        <v>27967.475629999997</v>
      </c>
      <c r="F74" s="35">
        <v>36106.53279999999</v>
      </c>
      <c r="G74" s="35">
        <v>37432.68209</v>
      </c>
      <c r="H74" s="35">
        <v>17498.62121</v>
      </c>
      <c r="I74" s="35">
        <v>22020.492690000003</v>
      </c>
      <c r="J74" s="35">
        <v>23651.64104</v>
      </c>
      <c r="K74" s="35">
        <v>8642.05988</v>
      </c>
      <c r="L74" s="35">
        <v>10675.92404</v>
      </c>
      <c r="M74" s="35">
        <v>10662.15828</v>
      </c>
    </row>
    <row r="75" spans="3:13" ht="13.5" thickBot="1">
      <c r="C75" s="300" t="s">
        <v>49</v>
      </c>
      <c r="D75" s="301"/>
      <c r="E75" s="34">
        <v>1629.80819</v>
      </c>
      <c r="F75" s="35">
        <v>2279.34208</v>
      </c>
      <c r="G75" s="35">
        <v>2632.81408</v>
      </c>
      <c r="H75" s="35">
        <v>974.9555</v>
      </c>
      <c r="I75" s="35">
        <v>1491.2911000000001</v>
      </c>
      <c r="J75" s="35">
        <v>1476.18057</v>
      </c>
      <c r="K75" s="35">
        <v>637.61965</v>
      </c>
      <c r="L75" s="35">
        <v>653.37342</v>
      </c>
      <c r="M75" s="35">
        <v>917.34042</v>
      </c>
    </row>
    <row r="76" spans="3:13" ht="13.5" thickBot="1">
      <c r="C76" s="300" t="s">
        <v>50</v>
      </c>
      <c r="D76" s="301"/>
      <c r="E76" s="34">
        <v>748.4747600000001</v>
      </c>
      <c r="F76" s="35">
        <v>1192.34373</v>
      </c>
      <c r="G76" s="35">
        <v>799.86627</v>
      </c>
      <c r="H76" s="35">
        <v>437.36033000000003</v>
      </c>
      <c r="I76" s="35">
        <v>816.2979399999999</v>
      </c>
      <c r="J76" s="35">
        <v>482.27353999999997</v>
      </c>
      <c r="K76" s="35">
        <v>275.65701</v>
      </c>
      <c r="L76" s="35">
        <v>282.44543</v>
      </c>
      <c r="M76" s="35">
        <v>281.96265999999997</v>
      </c>
    </row>
    <row r="77" spans="3:13" ht="13.5" thickBot="1">
      <c r="C77" s="300" t="s">
        <v>51</v>
      </c>
      <c r="D77" s="301"/>
      <c r="E77" s="34">
        <v>1785.57521</v>
      </c>
      <c r="F77" s="35">
        <v>2109.96031</v>
      </c>
      <c r="G77" s="35">
        <v>2295.06431</v>
      </c>
      <c r="H77" s="35">
        <v>1224.09117</v>
      </c>
      <c r="I77" s="35">
        <v>1290.99802</v>
      </c>
      <c r="J77" s="35">
        <v>1343.1516399999998</v>
      </c>
      <c r="K77" s="35">
        <v>471.73955</v>
      </c>
      <c r="L77" s="35">
        <v>668.56589</v>
      </c>
      <c r="M77" s="35">
        <v>750.7094000000001</v>
      </c>
    </row>
    <row r="78" spans="3:13" ht="13.5" thickBot="1">
      <c r="C78" s="115"/>
      <c r="D78" s="115"/>
      <c r="E78" s="115"/>
      <c r="F78" s="115"/>
      <c r="G78" s="115"/>
      <c r="H78" s="115"/>
      <c r="I78" s="115"/>
      <c r="J78" s="115"/>
      <c r="K78" s="115"/>
      <c r="L78" s="115"/>
      <c r="M78" s="115"/>
    </row>
    <row r="79" spans="3:14" ht="13.5" thickBot="1">
      <c r="C79" s="302" t="s">
        <v>52</v>
      </c>
      <c r="D79" s="303"/>
      <c r="E79" s="122">
        <v>16291.97185</v>
      </c>
      <c r="F79" s="122">
        <v>21202.925219999997</v>
      </c>
      <c r="G79" s="122">
        <f aca="true" t="shared" si="7" ref="G79:M79">SUM(G81:G83)</f>
        <v>22922.84003</v>
      </c>
      <c r="H79" s="122">
        <v>10750.47543</v>
      </c>
      <c r="I79" s="122">
        <v>13104.24488</v>
      </c>
      <c r="J79" s="122">
        <f t="shared" si="7"/>
        <v>14296.125050000002</v>
      </c>
      <c r="K79" s="122">
        <v>5308.5840100000005</v>
      </c>
      <c r="L79" s="122">
        <v>7433.4025599999995</v>
      </c>
      <c r="M79" s="164">
        <f t="shared" si="7"/>
        <v>7107.80061</v>
      </c>
      <c r="N79" s="135"/>
    </row>
    <row r="80" spans="3:13" ht="13.5" thickBot="1">
      <c r="C80" s="115"/>
      <c r="D80" s="115"/>
      <c r="E80" s="115"/>
      <c r="F80" s="115"/>
      <c r="G80" s="115"/>
      <c r="H80" s="115"/>
      <c r="I80" s="115"/>
      <c r="J80" s="115"/>
      <c r="K80" s="115"/>
      <c r="L80" s="115"/>
      <c r="M80" s="115"/>
    </row>
    <row r="81" spans="3:13" ht="13.5" thickBot="1">
      <c r="C81" s="300" t="s">
        <v>53</v>
      </c>
      <c r="D81" s="301"/>
      <c r="E81" s="34">
        <v>6964.396900000001</v>
      </c>
      <c r="F81" s="35">
        <v>9727.74051</v>
      </c>
      <c r="G81" s="35">
        <v>10653.642029999999</v>
      </c>
      <c r="H81" s="35">
        <v>4701.90855</v>
      </c>
      <c r="I81" s="35">
        <v>5815.75464</v>
      </c>
      <c r="J81" s="35">
        <v>6077.03192</v>
      </c>
      <c r="K81" s="35">
        <v>2189.73773</v>
      </c>
      <c r="L81" s="35">
        <v>3537.69479</v>
      </c>
      <c r="M81" s="35">
        <v>3843.34188</v>
      </c>
    </row>
    <row r="82" spans="3:13" ht="13.5" thickBot="1">
      <c r="C82" s="300" t="s">
        <v>54</v>
      </c>
      <c r="D82" s="301"/>
      <c r="E82" s="34">
        <v>2089.08019</v>
      </c>
      <c r="F82" s="35">
        <v>1401.04176</v>
      </c>
      <c r="G82" s="35">
        <v>1880.8680900000002</v>
      </c>
      <c r="H82" s="35">
        <v>1248.98725</v>
      </c>
      <c r="I82" s="35">
        <v>821.80913</v>
      </c>
      <c r="J82" s="35">
        <v>1124.8353100000002</v>
      </c>
      <c r="K82" s="35">
        <v>799.3510600000001</v>
      </c>
      <c r="L82" s="35">
        <v>520.90143</v>
      </c>
      <c r="M82" s="35">
        <v>621.97815</v>
      </c>
    </row>
    <row r="83" spans="3:13" ht="13.5" thickBot="1">
      <c r="C83" s="300" t="s">
        <v>55</v>
      </c>
      <c r="D83" s="301"/>
      <c r="E83" s="34">
        <v>7238.49476</v>
      </c>
      <c r="F83" s="35">
        <v>10074.14295</v>
      </c>
      <c r="G83" s="35">
        <v>10388.32991</v>
      </c>
      <c r="H83" s="35">
        <v>4799.57963</v>
      </c>
      <c r="I83" s="35">
        <v>6466.68111</v>
      </c>
      <c r="J83" s="35">
        <v>7094.257820000001</v>
      </c>
      <c r="K83" s="35">
        <v>2319.4952200000002</v>
      </c>
      <c r="L83" s="35">
        <v>3374.8063399999996</v>
      </c>
      <c r="M83" s="35">
        <v>2642.48058</v>
      </c>
    </row>
    <row r="84" spans="3:13" ht="13.5" thickBot="1">
      <c r="C84" s="115"/>
      <c r="D84" s="115"/>
      <c r="E84" s="115"/>
      <c r="F84" s="115"/>
      <c r="G84" s="115"/>
      <c r="H84" s="115"/>
      <c r="I84" s="115"/>
      <c r="J84" s="115"/>
      <c r="K84" s="115"/>
      <c r="L84" s="115"/>
      <c r="M84" s="115"/>
    </row>
    <row r="85" spans="3:14" ht="13.5" thickBot="1">
      <c r="C85" s="302" t="s">
        <v>56</v>
      </c>
      <c r="D85" s="303"/>
      <c r="E85" s="122">
        <v>1975.76488</v>
      </c>
      <c r="F85" s="122">
        <v>3493.59735</v>
      </c>
      <c r="G85" s="122">
        <f aca="true" t="shared" si="8" ref="G85:M85">SUM(G87:G88)</f>
        <v>3196.90699</v>
      </c>
      <c r="H85" s="122">
        <v>1314.49882</v>
      </c>
      <c r="I85" s="122">
        <v>2420.55546</v>
      </c>
      <c r="J85" s="122">
        <f t="shared" si="8"/>
        <v>2295.97221</v>
      </c>
      <c r="K85" s="122">
        <v>641.96716</v>
      </c>
      <c r="L85" s="122">
        <v>1037.32505</v>
      </c>
      <c r="M85" s="164">
        <f t="shared" si="8"/>
        <v>864.81251</v>
      </c>
      <c r="N85" s="135"/>
    </row>
    <row r="86" spans="3:13" ht="13.5" thickBot="1">
      <c r="C86" s="115"/>
      <c r="D86" s="115"/>
      <c r="E86" s="115"/>
      <c r="F86" s="115"/>
      <c r="G86" s="115"/>
      <c r="H86" s="115"/>
      <c r="I86" s="115"/>
      <c r="J86" s="115"/>
      <c r="K86" s="115"/>
      <c r="L86" s="115"/>
      <c r="M86" s="115"/>
    </row>
    <row r="87" spans="3:13" ht="13.5" thickBot="1">
      <c r="C87" s="300" t="s">
        <v>57</v>
      </c>
      <c r="D87" s="301"/>
      <c r="E87" s="34">
        <v>1544.66023</v>
      </c>
      <c r="F87" s="35">
        <v>2721.0476200000003</v>
      </c>
      <c r="G87" s="35">
        <v>2387.62408</v>
      </c>
      <c r="H87" s="35">
        <v>1061.0178</v>
      </c>
      <c r="I87" s="35">
        <v>1915.8885</v>
      </c>
      <c r="J87" s="35">
        <v>1839.31368</v>
      </c>
      <c r="K87" s="35">
        <v>473.14862</v>
      </c>
      <c r="L87" s="35">
        <v>774.65755</v>
      </c>
      <c r="M87" s="35">
        <v>523.74945</v>
      </c>
    </row>
    <row r="88" spans="3:13" ht="13.5" thickBot="1">
      <c r="C88" s="300" t="s">
        <v>58</v>
      </c>
      <c r="D88" s="301"/>
      <c r="E88" s="34">
        <v>431.10465000000005</v>
      </c>
      <c r="F88" s="35">
        <v>772.54973</v>
      </c>
      <c r="G88" s="35">
        <v>809.28291</v>
      </c>
      <c r="H88" s="35">
        <v>253.48102</v>
      </c>
      <c r="I88" s="35">
        <v>504.66696</v>
      </c>
      <c r="J88" s="35">
        <v>456.65853000000004</v>
      </c>
      <c r="K88" s="35">
        <v>168.81854</v>
      </c>
      <c r="L88" s="35">
        <v>262.6675</v>
      </c>
      <c r="M88" s="35">
        <v>341.06306</v>
      </c>
    </row>
    <row r="89" spans="3:13" ht="13.5" thickBot="1">
      <c r="C89" s="115"/>
      <c r="D89" s="115"/>
      <c r="E89" s="115"/>
      <c r="F89" s="115"/>
      <c r="G89" s="115"/>
      <c r="H89" s="115"/>
      <c r="I89" s="115"/>
      <c r="J89" s="115"/>
      <c r="K89" s="115"/>
      <c r="L89" s="115"/>
      <c r="M89" s="115"/>
    </row>
    <row r="90" spans="3:14" ht="13.5" thickBot="1">
      <c r="C90" s="302" t="s">
        <v>59</v>
      </c>
      <c r="D90" s="303"/>
      <c r="E90" s="122">
        <v>12307.7736</v>
      </c>
      <c r="F90" s="122">
        <v>11018.409730000001</v>
      </c>
      <c r="G90" s="122">
        <f aca="true" t="shared" si="9" ref="G90:M90">SUM(G92:G95)</f>
        <v>11171.375250000001</v>
      </c>
      <c r="H90" s="122">
        <v>7955.306500000001</v>
      </c>
      <c r="I90" s="122">
        <v>6748.22584</v>
      </c>
      <c r="J90" s="122">
        <f t="shared" si="9"/>
        <v>7170.26474</v>
      </c>
      <c r="K90" s="122">
        <v>4214.77977</v>
      </c>
      <c r="L90" s="122">
        <v>4173.45621</v>
      </c>
      <c r="M90" s="122">
        <f t="shared" si="9"/>
        <v>3696.59519</v>
      </c>
      <c r="N90" s="157"/>
    </row>
    <row r="91" spans="3:13" ht="13.5" thickBot="1">
      <c r="C91" s="115"/>
      <c r="D91" s="115"/>
      <c r="E91" s="115"/>
      <c r="F91" s="115"/>
      <c r="G91" s="115"/>
      <c r="H91" s="115"/>
      <c r="I91" s="115"/>
      <c r="J91" s="115"/>
      <c r="K91" s="115"/>
      <c r="L91" s="115"/>
      <c r="M91" s="115"/>
    </row>
    <row r="92" spans="3:13" ht="13.5" thickBot="1">
      <c r="C92" s="300" t="s">
        <v>60</v>
      </c>
      <c r="D92" s="301"/>
      <c r="E92" s="34">
        <v>7005.14432</v>
      </c>
      <c r="F92" s="35">
        <v>5320.442940000001</v>
      </c>
      <c r="G92" s="35">
        <v>5888.15276</v>
      </c>
      <c r="H92" s="35">
        <v>4347.794690000001</v>
      </c>
      <c r="I92" s="35">
        <v>3050.6937000000003</v>
      </c>
      <c r="J92" s="35">
        <v>3949.2995899999996</v>
      </c>
      <c r="K92" s="35">
        <v>2566.4435</v>
      </c>
      <c r="L92" s="35">
        <v>2244.36252</v>
      </c>
      <c r="M92" s="35">
        <v>1799.8872900000001</v>
      </c>
    </row>
    <row r="93" spans="3:13" ht="13.5" thickBot="1">
      <c r="C93" s="300" t="s">
        <v>61</v>
      </c>
      <c r="D93" s="301"/>
      <c r="E93" s="34">
        <v>1918.0550700000001</v>
      </c>
      <c r="F93" s="35">
        <v>1281.21389</v>
      </c>
      <c r="G93" s="35">
        <v>1222.04813</v>
      </c>
      <c r="H93" s="35">
        <v>1417.47234</v>
      </c>
      <c r="I93" s="35">
        <v>850.92214</v>
      </c>
      <c r="J93" s="35">
        <v>775.88954</v>
      </c>
      <c r="K93" s="35">
        <v>480.95704</v>
      </c>
      <c r="L93" s="35">
        <v>418.22751</v>
      </c>
      <c r="M93" s="35">
        <v>423.68895000000003</v>
      </c>
    </row>
    <row r="94" spans="3:13" ht="13.5" thickBot="1">
      <c r="C94" s="300" t="s">
        <v>62</v>
      </c>
      <c r="D94" s="301"/>
      <c r="E94" s="34">
        <v>645.6768199999999</v>
      </c>
      <c r="F94" s="35">
        <v>1178.30389</v>
      </c>
      <c r="G94" s="35">
        <v>790.42516</v>
      </c>
      <c r="H94" s="35">
        <v>376.144</v>
      </c>
      <c r="I94" s="35">
        <v>784.94417</v>
      </c>
      <c r="J94" s="35">
        <v>402.14801</v>
      </c>
      <c r="K94" s="35">
        <v>256.96232000000003</v>
      </c>
      <c r="L94" s="35">
        <v>370.70463</v>
      </c>
      <c r="M94" s="35">
        <v>347.36832</v>
      </c>
    </row>
    <row r="95" spans="3:13" ht="13.5" thickBot="1">
      <c r="C95" s="300" t="s">
        <v>63</v>
      </c>
      <c r="D95" s="301"/>
      <c r="E95" s="34">
        <v>2738.89739</v>
      </c>
      <c r="F95" s="35">
        <v>3238.44901</v>
      </c>
      <c r="G95" s="35">
        <v>3270.7492</v>
      </c>
      <c r="H95" s="35">
        <v>1813.89547</v>
      </c>
      <c r="I95" s="35">
        <v>2061.66583</v>
      </c>
      <c r="J95" s="35">
        <v>2042.9276</v>
      </c>
      <c r="K95" s="35">
        <v>910.41691</v>
      </c>
      <c r="L95" s="35">
        <v>1140.16155</v>
      </c>
      <c r="M95" s="35">
        <v>1125.6506299999999</v>
      </c>
    </row>
    <row r="96" spans="3:13" ht="13.5" thickBot="1">
      <c r="C96" s="115"/>
      <c r="D96" s="115"/>
      <c r="E96" s="115"/>
      <c r="F96" s="115"/>
      <c r="G96" s="115"/>
      <c r="H96" s="115"/>
      <c r="I96" s="115"/>
      <c r="J96" s="115"/>
      <c r="K96" s="115"/>
      <c r="L96" s="115"/>
      <c r="M96" s="115"/>
    </row>
    <row r="97" spans="3:14" ht="13.5" thickBot="1">
      <c r="C97" s="302" t="s">
        <v>64</v>
      </c>
      <c r="D97" s="303"/>
      <c r="E97" s="122">
        <v>43335.77767</v>
      </c>
      <c r="F97" s="122">
        <v>42610.846939999996</v>
      </c>
      <c r="G97" s="122">
        <v>35952.69604</v>
      </c>
      <c r="H97" s="122">
        <v>30608.87825</v>
      </c>
      <c r="I97" s="122">
        <v>23799.900329999997</v>
      </c>
      <c r="J97" s="122">
        <v>21558.455469999997</v>
      </c>
      <c r="K97" s="122">
        <v>11906.872029999999</v>
      </c>
      <c r="L97" s="122">
        <v>17655.46973</v>
      </c>
      <c r="M97" s="164">
        <v>12636.70814</v>
      </c>
      <c r="N97" s="135"/>
    </row>
    <row r="98" spans="3:13" ht="13.5" thickBot="1">
      <c r="C98" s="115"/>
      <c r="D98" s="115"/>
      <c r="E98" s="115"/>
      <c r="F98" s="115"/>
      <c r="G98" s="115"/>
      <c r="H98" s="115"/>
      <c r="I98" s="115"/>
      <c r="J98" s="115"/>
      <c r="K98" s="115"/>
      <c r="L98" s="115"/>
      <c r="M98" s="115"/>
    </row>
    <row r="99" spans="3:14" ht="13.5" thickBot="1">
      <c r="C99" s="302" t="s">
        <v>65</v>
      </c>
      <c r="D99" s="303"/>
      <c r="E99" s="122">
        <v>4180.16277</v>
      </c>
      <c r="F99" s="122">
        <v>4397.09095</v>
      </c>
      <c r="G99" s="122">
        <v>4624.62295</v>
      </c>
      <c r="H99" s="122">
        <v>2949.07005</v>
      </c>
      <c r="I99" s="122">
        <v>3027.3856</v>
      </c>
      <c r="J99" s="122">
        <v>3102.7839700000004</v>
      </c>
      <c r="K99" s="122">
        <v>1136.4261999999999</v>
      </c>
      <c r="L99" s="122">
        <v>1134.85491</v>
      </c>
      <c r="M99" s="122">
        <v>1334.87561</v>
      </c>
      <c r="N99" s="157"/>
    </row>
    <row r="100" spans="3:13" ht="13.5" thickBot="1">
      <c r="C100" s="115"/>
      <c r="D100" s="115"/>
      <c r="E100" s="115"/>
      <c r="F100" s="115"/>
      <c r="G100" s="115"/>
      <c r="H100" s="115"/>
      <c r="I100" s="115"/>
      <c r="J100" s="115"/>
      <c r="K100" s="115"/>
      <c r="L100" s="115"/>
      <c r="M100" s="115"/>
    </row>
    <row r="101" spans="3:14" ht="13.5" thickBot="1">
      <c r="C101" s="302" t="s">
        <v>66</v>
      </c>
      <c r="D101" s="303"/>
      <c r="E101" s="122">
        <v>2306.17069</v>
      </c>
      <c r="F101" s="122">
        <v>1152.4998799999998</v>
      </c>
      <c r="G101" s="122">
        <v>1728.2477</v>
      </c>
      <c r="H101" s="122">
        <v>1599.2143899999999</v>
      </c>
      <c r="I101" s="122">
        <v>808.92088</v>
      </c>
      <c r="J101" s="122">
        <v>1263.4061399999998</v>
      </c>
      <c r="K101" s="122">
        <v>689.12301</v>
      </c>
      <c r="L101" s="122">
        <v>336.77878000000004</v>
      </c>
      <c r="M101" s="122">
        <v>413.17115</v>
      </c>
      <c r="N101" s="157"/>
    </row>
    <row r="102" spans="3:13" ht="13.5" thickBot="1">
      <c r="C102" s="115"/>
      <c r="D102" s="115"/>
      <c r="E102" s="115"/>
      <c r="F102" s="115"/>
      <c r="G102" s="115"/>
      <c r="H102" s="115"/>
      <c r="I102" s="115"/>
      <c r="J102" s="115"/>
      <c r="K102" s="115"/>
      <c r="L102" s="115"/>
      <c r="M102" s="115"/>
    </row>
    <row r="103" spans="3:14" ht="13.5" thickBot="1">
      <c r="C103" s="302" t="s">
        <v>67</v>
      </c>
      <c r="D103" s="303"/>
      <c r="E103" s="122">
        <v>8123.88685</v>
      </c>
      <c r="F103" s="122">
        <v>10741.36503</v>
      </c>
      <c r="G103" s="122">
        <f aca="true" t="shared" si="10" ref="G103:M103">SUM(G105:G107)</f>
        <v>8504.757160000001</v>
      </c>
      <c r="H103" s="122">
        <v>5702.9967</v>
      </c>
      <c r="I103" s="122">
        <v>7839.90658</v>
      </c>
      <c r="J103" s="122">
        <f t="shared" si="10"/>
        <v>5682.1454</v>
      </c>
      <c r="K103" s="122">
        <v>2380.3437400000003</v>
      </c>
      <c r="L103" s="122">
        <v>2567.94956</v>
      </c>
      <c r="M103" s="164">
        <f t="shared" si="10"/>
        <v>2634.28939</v>
      </c>
      <c r="N103" s="135"/>
    </row>
    <row r="104" spans="3:13" ht="13.5" thickBot="1">
      <c r="C104" s="115"/>
      <c r="D104" s="115"/>
      <c r="E104" s="115"/>
      <c r="F104" s="115"/>
      <c r="G104" s="115"/>
      <c r="H104" s="115"/>
      <c r="I104" s="115"/>
      <c r="J104" s="115"/>
      <c r="K104" s="115"/>
      <c r="L104" s="115"/>
      <c r="M104" s="115"/>
    </row>
    <row r="105" spans="3:13" ht="13.5" thickBot="1">
      <c r="C105" s="300" t="s">
        <v>68</v>
      </c>
      <c r="D105" s="301"/>
      <c r="E105" s="34">
        <v>926.70111</v>
      </c>
      <c r="F105" s="35">
        <v>792.6772900000001</v>
      </c>
      <c r="G105" s="35">
        <v>731.03414</v>
      </c>
      <c r="H105" s="35">
        <v>602.5555400000001</v>
      </c>
      <c r="I105" s="35">
        <v>483.97929</v>
      </c>
      <c r="J105" s="35">
        <v>493.78790999999995</v>
      </c>
      <c r="K105" s="35">
        <v>317.33194</v>
      </c>
      <c r="L105" s="35">
        <v>299.76221000000004</v>
      </c>
      <c r="M105" s="35">
        <v>237.24623</v>
      </c>
    </row>
    <row r="106" spans="3:13" ht="13.5" thickBot="1">
      <c r="C106" s="300" t="s">
        <v>69</v>
      </c>
      <c r="D106" s="301"/>
      <c r="E106" s="34">
        <v>1991.24658</v>
      </c>
      <c r="F106" s="35">
        <v>2538.9949100000003</v>
      </c>
      <c r="G106" s="35">
        <v>1977.2529399999999</v>
      </c>
      <c r="H106" s="35">
        <v>1332.365</v>
      </c>
      <c r="I106" s="35">
        <v>1756.62779</v>
      </c>
      <c r="J106" s="35">
        <v>1215.09975</v>
      </c>
      <c r="K106" s="35">
        <v>658.88158</v>
      </c>
      <c r="L106" s="35">
        <v>647.43373</v>
      </c>
      <c r="M106" s="35">
        <v>649.62186</v>
      </c>
    </row>
    <row r="107" spans="3:13" ht="13.5" thickBot="1">
      <c r="C107" s="300" t="s">
        <v>70</v>
      </c>
      <c r="D107" s="301"/>
      <c r="E107" s="34">
        <v>5205.93916</v>
      </c>
      <c r="F107" s="35">
        <v>7409.69283</v>
      </c>
      <c r="G107" s="35">
        <v>5796.47008</v>
      </c>
      <c r="H107" s="35">
        <v>3768.07616</v>
      </c>
      <c r="I107" s="35">
        <v>5599.2995</v>
      </c>
      <c r="J107" s="35">
        <v>3973.25774</v>
      </c>
      <c r="K107" s="35">
        <v>1404.13022</v>
      </c>
      <c r="L107" s="35">
        <v>1620.7536200000002</v>
      </c>
      <c r="M107" s="35">
        <v>1747.4213</v>
      </c>
    </row>
    <row r="108" spans="3:13" ht="13.5" thickBot="1">
      <c r="C108" s="115"/>
      <c r="D108" s="115"/>
      <c r="E108" s="115"/>
      <c r="F108" s="115"/>
      <c r="G108" s="115"/>
      <c r="H108" s="115"/>
      <c r="I108" s="115"/>
      <c r="J108" s="115"/>
      <c r="K108" s="115"/>
      <c r="L108" s="115"/>
      <c r="M108" s="115"/>
    </row>
    <row r="109" spans="3:14" ht="13.5" thickBot="1">
      <c r="C109" s="302" t="s">
        <v>71</v>
      </c>
      <c r="D109" s="303"/>
      <c r="E109" s="122">
        <v>862.49527</v>
      </c>
      <c r="F109" s="122">
        <v>587.46127</v>
      </c>
      <c r="G109" s="122">
        <v>366.92075</v>
      </c>
      <c r="H109" s="122">
        <v>697.03149</v>
      </c>
      <c r="I109" s="122">
        <v>375.3453</v>
      </c>
      <c r="J109" s="122">
        <v>172.80941</v>
      </c>
      <c r="K109" s="122">
        <v>154.80657</v>
      </c>
      <c r="L109" s="122">
        <v>197.52004</v>
      </c>
      <c r="M109" s="122">
        <v>184.35907</v>
      </c>
      <c r="N109" s="157"/>
    </row>
    <row r="110" spans="3:13" ht="13.5" thickBot="1">
      <c r="C110" s="115"/>
      <c r="D110" s="115"/>
      <c r="E110" s="115"/>
      <c r="F110" s="115"/>
      <c r="G110" s="115"/>
      <c r="H110" s="115"/>
      <c r="I110" s="115"/>
      <c r="J110" s="115"/>
      <c r="K110" s="115"/>
      <c r="L110" s="115"/>
      <c r="M110" s="115"/>
    </row>
    <row r="111" spans="3:13" ht="13.5" thickBot="1">
      <c r="C111" s="300" t="s">
        <v>72</v>
      </c>
      <c r="D111" s="301"/>
      <c r="E111" s="34">
        <v>87.19578</v>
      </c>
      <c r="F111" s="35">
        <v>127.55906</v>
      </c>
      <c r="G111" s="35">
        <v>27.73041</v>
      </c>
      <c r="H111" s="35">
        <v>61.03251</v>
      </c>
      <c r="I111" s="35">
        <v>112.5295</v>
      </c>
      <c r="J111" s="35">
        <v>20.11377</v>
      </c>
      <c r="K111" s="35">
        <v>26.16327</v>
      </c>
      <c r="L111" s="35">
        <v>15.02956</v>
      </c>
      <c r="M111" s="35">
        <v>7.61664</v>
      </c>
    </row>
    <row r="112" spans="3:13" ht="13.5" thickBot="1">
      <c r="C112" s="300" t="s">
        <v>73</v>
      </c>
      <c r="D112" s="301"/>
      <c r="E112" s="34">
        <v>140.29081</v>
      </c>
      <c r="F112" s="35">
        <v>70.81545</v>
      </c>
      <c r="G112" s="35">
        <v>57.91759</v>
      </c>
      <c r="H112" s="35">
        <v>132.13517000000002</v>
      </c>
      <c r="I112" s="35">
        <v>47.13893</v>
      </c>
      <c r="J112" s="35">
        <v>51.73585</v>
      </c>
      <c r="K112" s="35">
        <v>8.15564</v>
      </c>
      <c r="L112" s="35">
        <v>17.36452</v>
      </c>
      <c r="M112" s="35">
        <v>6.18174</v>
      </c>
    </row>
    <row r="114" ht="13.5" thickBot="1">
      <c r="C114" s="139" t="s">
        <v>107</v>
      </c>
    </row>
  </sheetData>
  <sheetProtection/>
  <mergeCells count="67">
    <mergeCell ref="E19:G19"/>
    <mergeCell ref="H19:J19"/>
    <mergeCell ref="K19:M19"/>
    <mergeCell ref="E17:M18"/>
    <mergeCell ref="C22:D22"/>
    <mergeCell ref="C24:D24"/>
    <mergeCell ref="C26:D26"/>
    <mergeCell ref="C27:D27"/>
    <mergeCell ref="C28:D28"/>
    <mergeCell ref="C29:D29"/>
    <mergeCell ref="C30:D30"/>
    <mergeCell ref="C31:D31"/>
    <mergeCell ref="C32:D32"/>
    <mergeCell ref="C33:D33"/>
    <mergeCell ref="C35:D35"/>
    <mergeCell ref="C37:D37"/>
    <mergeCell ref="C38:D38"/>
    <mergeCell ref="C39:D39"/>
    <mergeCell ref="C41:D41"/>
    <mergeCell ref="C43:D43"/>
    <mergeCell ref="C45:D45"/>
    <mergeCell ref="C47:D47"/>
    <mergeCell ref="C48:D48"/>
    <mergeCell ref="C50:D50"/>
    <mergeCell ref="C52:D52"/>
    <mergeCell ref="C54:D54"/>
    <mergeCell ref="C55:D55"/>
    <mergeCell ref="C56:D56"/>
    <mergeCell ref="C57:D57"/>
    <mergeCell ref="C58:D58"/>
    <mergeCell ref="C60:D60"/>
    <mergeCell ref="C62:D62"/>
    <mergeCell ref="C63:D63"/>
    <mergeCell ref="C64:D64"/>
    <mergeCell ref="C65:D65"/>
    <mergeCell ref="C66:D66"/>
    <mergeCell ref="C67:D67"/>
    <mergeCell ref="C68:D68"/>
    <mergeCell ref="C69:D69"/>
    <mergeCell ref="C70:D70"/>
    <mergeCell ref="C72:D72"/>
    <mergeCell ref="C74:D74"/>
    <mergeCell ref="C75:D75"/>
    <mergeCell ref="C76:D76"/>
    <mergeCell ref="C77:D77"/>
    <mergeCell ref="C79:D79"/>
    <mergeCell ref="C81:D81"/>
    <mergeCell ref="C82:D82"/>
    <mergeCell ref="C83:D83"/>
    <mergeCell ref="C85:D85"/>
    <mergeCell ref="C87:D87"/>
    <mergeCell ref="C88:D88"/>
    <mergeCell ref="C90:D90"/>
    <mergeCell ref="C92:D92"/>
    <mergeCell ref="C93:D93"/>
    <mergeCell ref="C94:D94"/>
    <mergeCell ref="C95:D95"/>
    <mergeCell ref="C97:D97"/>
    <mergeCell ref="C99:D99"/>
    <mergeCell ref="C101:D101"/>
    <mergeCell ref="C112:D112"/>
    <mergeCell ref="C103:D103"/>
    <mergeCell ref="C105:D105"/>
    <mergeCell ref="C106:D106"/>
    <mergeCell ref="C107:D107"/>
    <mergeCell ref="C109:D109"/>
    <mergeCell ref="C111:D111"/>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2023-04-12T07:04:17Z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